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rlinlawgroup-my.sharepoint.com/personal/efont_merlinlawgroup_com/Documents/Documents/Articles/NHC/"/>
    </mc:Choice>
  </mc:AlternateContent>
  <xr:revisionPtr revIDLastSave="0" documentId="8_{ED980951-AA47-417D-89B7-7AC5CFA92A77}" xr6:coauthVersionLast="47" xr6:coauthVersionMax="47" xr10:uidLastSave="{00000000-0000-0000-0000-000000000000}"/>
  <bookViews>
    <workbookView xWindow="57480" yWindow="-120" windowWidth="29040" windowHeight="15720" activeTab="2" xr2:uid="{00000000-000D-0000-FFFF-FFFF00000000}"/>
  </bookViews>
  <sheets>
    <sheet name="Readiness Test" sheetId="1" r:id="rId1"/>
    <sheet name="P&amp;L Planner" sheetId="2" r:id="rId2"/>
    <sheet name="Vendor Pla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" i="3" l="1"/>
  <c r="L30" i="3"/>
  <c r="R29" i="3"/>
  <c r="L29" i="3"/>
  <c r="R28" i="3"/>
  <c r="L28" i="3"/>
  <c r="R27" i="3"/>
  <c r="L27" i="3"/>
  <c r="R26" i="3"/>
  <c r="L26" i="3"/>
  <c r="R25" i="3"/>
  <c r="L25" i="3"/>
  <c r="R24" i="3"/>
  <c r="L24" i="3"/>
  <c r="H7" i="3" s="1"/>
  <c r="R23" i="3"/>
  <c r="L23" i="3"/>
  <c r="R22" i="3"/>
  <c r="L22" i="3"/>
  <c r="R21" i="3"/>
  <c r="L21" i="3"/>
  <c r="R20" i="3"/>
  <c r="L20" i="3"/>
  <c r="R19" i="3"/>
  <c r="L19" i="3"/>
  <c r="R18" i="3"/>
  <c r="L18" i="3"/>
  <c r="R17" i="3"/>
  <c r="L17" i="3"/>
  <c r="R16" i="3"/>
  <c r="L16" i="3"/>
  <c r="R15" i="3"/>
  <c r="L15" i="3"/>
  <c r="R14" i="3"/>
  <c r="L14" i="3"/>
  <c r="R13" i="3"/>
  <c r="L13" i="3"/>
  <c r="R12" i="3"/>
  <c r="L12" i="3"/>
  <c r="R11" i="3"/>
  <c r="L11" i="3"/>
  <c r="H9" i="3"/>
  <c r="H8" i="3"/>
  <c r="H6" i="3"/>
  <c r="H5" i="3"/>
  <c r="K48" i="2"/>
  <c r="C48" i="2"/>
  <c r="F48" i="2" s="1"/>
  <c r="K47" i="2"/>
  <c r="C47" i="2"/>
  <c r="F47" i="2" s="1"/>
  <c r="K46" i="2"/>
  <c r="H46" i="2"/>
  <c r="F46" i="2"/>
  <c r="G46" i="2" s="1"/>
  <c r="C46" i="2"/>
  <c r="K45" i="2"/>
  <c r="C45" i="2"/>
  <c r="F45" i="2" s="1"/>
  <c r="K44" i="2"/>
  <c r="C44" i="2"/>
  <c r="F44" i="2" s="1"/>
  <c r="K43" i="2"/>
  <c r="C43" i="2"/>
  <c r="F43" i="2" s="1"/>
  <c r="K42" i="2"/>
  <c r="H42" i="2"/>
  <c r="G42" i="2"/>
  <c r="F42" i="2"/>
  <c r="C42" i="2"/>
  <c r="K41" i="2"/>
  <c r="C41" i="2"/>
  <c r="F41" i="2" s="1"/>
  <c r="K40" i="2"/>
  <c r="C40" i="2"/>
  <c r="F40" i="2" s="1"/>
  <c r="K39" i="2"/>
  <c r="C39" i="2"/>
  <c r="F39" i="2" s="1"/>
  <c r="K38" i="2"/>
  <c r="H38" i="2"/>
  <c r="G38" i="2"/>
  <c r="F38" i="2"/>
  <c r="C38" i="2"/>
  <c r="K37" i="2"/>
  <c r="C37" i="2"/>
  <c r="F37" i="2" s="1"/>
  <c r="K36" i="2"/>
  <c r="C36" i="2"/>
  <c r="F36" i="2" s="1"/>
  <c r="K35" i="2"/>
  <c r="C35" i="2"/>
  <c r="F35" i="2" s="1"/>
  <c r="K34" i="2"/>
  <c r="C34" i="2"/>
  <c r="F34" i="2" s="1"/>
  <c r="K33" i="2"/>
  <c r="C33" i="2"/>
  <c r="F33" i="2" s="1"/>
  <c r="K32" i="2"/>
  <c r="C32" i="2"/>
  <c r="F32" i="2" s="1"/>
  <c r="K31" i="2"/>
  <c r="C31" i="2"/>
  <c r="F31" i="2" s="1"/>
  <c r="K30" i="2"/>
  <c r="H30" i="2"/>
  <c r="G30" i="2"/>
  <c r="F30" i="2"/>
  <c r="C30" i="2"/>
  <c r="K29" i="2"/>
  <c r="C29" i="2"/>
  <c r="F29" i="2" s="1"/>
  <c r="K28" i="2"/>
  <c r="C28" i="2"/>
  <c r="F28" i="2" s="1"/>
  <c r="K27" i="2"/>
  <c r="C27" i="2"/>
  <c r="F27" i="2" s="1"/>
  <c r="K26" i="2"/>
  <c r="H26" i="2"/>
  <c r="G26" i="2"/>
  <c r="F26" i="2"/>
  <c r="C26" i="2"/>
  <c r="K25" i="2"/>
  <c r="C25" i="2"/>
  <c r="F25" i="2" s="1"/>
  <c r="K24" i="2"/>
  <c r="C24" i="2"/>
  <c r="F24" i="2" s="1"/>
  <c r="K23" i="2"/>
  <c r="C23" i="2"/>
  <c r="F23" i="2" s="1"/>
  <c r="K21" i="2"/>
  <c r="F21" i="2"/>
  <c r="C21" i="2"/>
  <c r="E17" i="2"/>
  <c r="E16" i="2"/>
  <c r="B11" i="2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H8" i="1"/>
  <c r="H7" i="1"/>
  <c r="H6" i="1"/>
  <c r="H5" i="1"/>
  <c r="E5" i="1"/>
  <c r="H36" i="2" l="1"/>
  <c r="G36" i="2"/>
  <c r="H43" i="2"/>
  <c r="G43" i="2"/>
  <c r="G37" i="2"/>
  <c r="H37" i="2"/>
  <c r="H35" i="2"/>
  <c r="G35" i="2"/>
  <c r="H31" i="2"/>
  <c r="G31" i="2"/>
  <c r="G29" i="2"/>
  <c r="H29" i="2"/>
  <c r="G25" i="2"/>
  <c r="H25" i="2"/>
  <c r="H27" i="2"/>
  <c r="G27" i="2"/>
  <c r="G45" i="2"/>
  <c r="H45" i="2"/>
  <c r="H24" i="2"/>
  <c r="G24" i="2"/>
  <c r="G41" i="2"/>
  <c r="H41" i="2"/>
  <c r="H32" i="2"/>
  <c r="G32" i="2"/>
  <c r="H44" i="2"/>
  <c r="G44" i="2"/>
  <c r="B14" i="2"/>
  <c r="H23" i="2"/>
  <c r="G23" i="2"/>
  <c r="H48" i="2"/>
  <c r="G48" i="2"/>
  <c r="B13" i="2"/>
  <c r="H47" i="2"/>
  <c r="G47" i="2"/>
  <c r="H34" i="2"/>
  <c r="G34" i="2"/>
  <c r="H28" i="2"/>
  <c r="G28" i="2"/>
  <c r="H39" i="2"/>
  <c r="G39" i="2"/>
  <c r="H40" i="2"/>
  <c r="G40" i="2"/>
  <c r="G33" i="2"/>
  <c r="H33" i="2"/>
  <c r="E11" i="2"/>
  <c r="B12" i="2"/>
  <c r="E12" i="2" s="1"/>
  <c r="B15" i="2" l="1"/>
  <c r="E14" i="2"/>
  <c r="B16" i="2"/>
  <c r="E13" i="2"/>
  <c r="E15" i="2" s="1"/>
</calcChain>
</file>

<file path=xl/sharedStrings.xml><?xml version="1.0" encoding="utf-8"?>
<sst xmlns="http://schemas.openxmlformats.org/spreadsheetml/2006/main" count="337" uniqueCount="257">
  <si>
    <t>One Hour Hurricane Claim Readiness Test</t>
  </si>
  <si>
    <t>Test whether an authorized alternate can retrieve and open complete, current records from outside the primary location within 60 minutes.</t>
  </si>
  <si>
    <t>Audit date</t>
  </si>
  <si>
    <t>Overall status</t>
  </si>
  <si>
    <t>Green items</t>
  </si>
  <si>
    <t>Amber items</t>
  </si>
  <si>
    <t>Red items</t>
  </si>
  <si>
    <t>Not tested</t>
  </si>
  <si>
    <t>How to run the test</t>
  </si>
  <si>
    <t>Choose an authorized employee who does not normally maintain the records. Assume the building and local network are inaccessible. Start a 60-minute clock. The employee must retrieve and open each item. Record the actual time and what needs correction.</t>
  </si>
  <si>
    <t>Criticality</t>
  </si>
  <si>
    <t>Category</t>
  </si>
  <si>
    <t>Record or capability</t>
  </si>
  <si>
    <t>Retrieved and opened within 60 minutes</t>
  </si>
  <si>
    <t>Accessible away from premises</t>
  </si>
  <si>
    <t>Retrieval minutes</t>
  </si>
  <si>
    <t>Last updated</t>
  </si>
  <si>
    <t>Target age days</t>
  </si>
  <si>
    <t>Storage location or link</t>
  </si>
  <si>
    <t>Backup method</t>
  </si>
  <si>
    <t>Owner</t>
  </si>
  <si>
    <t>Corrective action</t>
  </si>
  <si>
    <t>Target date</t>
  </si>
  <si>
    <t>Status</t>
  </si>
  <si>
    <t>Critical</t>
  </si>
  <si>
    <t>Insurance</t>
  </si>
  <si>
    <t>Complete property policy, declarations, endorsements, schedules, deductibles, limits, waiting periods, and reporting instructions</t>
  </si>
  <si>
    <t>Insurer, broker, and claim-reporting contacts, including after-hours information</t>
  </si>
  <si>
    <t>Locations</t>
  </si>
  <si>
    <t>Named insured, covered locations, and current statement of values or location schedule</t>
  </si>
  <si>
    <t>Financial</t>
  </si>
  <si>
    <t>Monthly profit and loss statements, general ledgers, trial balances, budgets, forecasts, and tax returns</t>
  </si>
  <si>
    <t>Daily or monthly sales records, point-of-sale or e-commerce reports, contracts, backlog, and order history</t>
  </si>
  <si>
    <t>Payroll, payroll taxes, employee benefits, and staffing records</t>
  </si>
  <si>
    <t>High</t>
  </si>
  <si>
    <t>Accounts receivable, accounts payable, leases, and current cash disbursement records</t>
  </si>
  <si>
    <t>Property</t>
  </si>
  <si>
    <t>Inventory by item and location, with quantities, descriptions, and purchase costs</t>
  </si>
  <si>
    <t>Fixed-asset register with acquisition dates, costs, serial numbers, and maintenance records</t>
  </si>
  <si>
    <t>Recent pre-loss photographs or video of the building, equipment, inventory, and contents</t>
  </si>
  <si>
    <t>Operations</t>
  </si>
  <si>
    <t>Critical customer, supplier, lease, service, and outsourcing contracts</t>
  </si>
  <si>
    <t>Authority</t>
  </si>
  <si>
    <t>Emergency decision authority, spending limits, banking access, and succession of decision-makers</t>
  </si>
  <si>
    <t>Technology</t>
  </si>
  <si>
    <t>Tested off-site data backup, restoration instructions, credentials, and alternate access method</t>
  </si>
  <si>
    <t>Vendors</t>
  </si>
  <si>
    <t>Alternate premises and primary and backup recovery vendors, with specifications, lead times, and 24-hour contacts</t>
  </si>
  <si>
    <t>People</t>
  </si>
  <si>
    <t>Employee, customer, supplier, landlord, and regulator communication plan</t>
  </si>
  <si>
    <t>Facilities</t>
  </si>
  <si>
    <t>Leases, plans, permits, warranties, maintenance records, and utility account information</t>
  </si>
  <si>
    <t>How to read the result</t>
  </si>
  <si>
    <t>Green</t>
  </si>
  <si>
    <t>Retrieved and opened within 60 minutes, available away from the premises, current under the chosen target, and assigned to an owner.</t>
  </si>
  <si>
    <t>Amber</t>
  </si>
  <si>
    <t>The item needs work because access is partial, retrieval time is missing, the record is old, or the owner is missing.</t>
  </si>
  <si>
    <t>Red</t>
  </si>
  <si>
    <t>The item could not be retrieved within the hour, is unavailable away from the premises, or lacks an update date.</t>
  </si>
  <si>
    <t>The drill has not been completed for the item.</t>
  </si>
  <si>
    <t>Scope</t>
  </si>
  <si>
    <t>This operational test is for general information and planning only. It is not an insurance-policy deadline, accounting advice, or a coverage determination.</t>
  </si>
  <si>
    <t>Related resources</t>
  </si>
  <si>
    <t>Hurricane preparedness eBook</t>
  </si>
  <si>
    <t>https://www.merlinlawgroup.com/wp-content/uploads/2024/07/Hurricanes_Guide-and-Checklist_Merlin_Law-_eBook.pdf</t>
  </si>
  <si>
    <t>Pre-loss financial data</t>
  </si>
  <si>
    <t>https://www.propertyinsurancecoveragelaw.com/blog/preloss-review-and-organization-financial-data-can-save-your-business-understanding-business-interruption-claims/</t>
  </si>
  <si>
    <t>Business interruption essentials</t>
  </si>
  <si>
    <t>https://www.propertyinsurancecoveragelaw.com/blog/business-interruption-essentials/</t>
  </si>
  <si>
    <t>Business personal property records</t>
  </si>
  <si>
    <t>https://www.propertyinsurancecoveragelaw.com/blog/business-personal-property-claim-the-scavenger-hunt/</t>
  </si>
  <si>
    <t>Pre-loss photographs</t>
  </si>
  <si>
    <t>https://www.propertyinsurancecoveragelaw.com/blog/hurricane-law-tip-a-picture-is-worth-a-thousand-words/</t>
  </si>
  <si>
    <t>Profit and Loss Continuity Planner</t>
  </si>
  <si>
    <t>Enter one consistent P&amp;L period. This is a general informational and planning tool, not accounting advice or a completed loss calculation.</t>
  </si>
  <si>
    <t>Business</t>
  </si>
  <si>
    <t>Months in P&amp;L</t>
  </si>
  <si>
    <t>Currency</t>
  </si>
  <si>
    <t>USD</t>
  </si>
  <si>
    <t>Location</t>
  </si>
  <si>
    <t>Scenario days</t>
  </si>
  <si>
    <t>Prepared by</t>
  </si>
  <si>
    <t>P&amp;L period ending</t>
  </si>
  <si>
    <t>Estimated sales retained</t>
  </si>
  <si>
    <t>Policy form or reference</t>
  </si>
  <si>
    <t>Projection basis</t>
  </si>
  <si>
    <t>Expected sales override</t>
  </si>
  <si>
    <t>Projection support</t>
  </si>
  <si>
    <t>Scenario summary</t>
  </si>
  <si>
    <t>But-for sales for scenario</t>
  </si>
  <si>
    <t>Projected net income or loss</t>
  </si>
  <si>
    <t>Estimated actual sales</t>
  </si>
  <si>
    <t>Estimated actual net income or loss</t>
  </si>
  <si>
    <t>Lost sales</t>
  </si>
  <si>
    <t>P&amp;L difference</t>
  </si>
  <si>
    <t>Normal operating expenses</t>
  </si>
  <si>
    <t>Top-down result</t>
  </si>
  <si>
    <t>Continuing operating expenses</t>
  </si>
  <si>
    <t>Reconciliation difference</t>
  </si>
  <si>
    <t>Saved operating expenses</t>
  </si>
  <si>
    <t>Expenses needing classification</t>
  </si>
  <si>
    <t>Worksheet status</t>
  </si>
  <si>
    <t>P&amp;L lines</t>
  </si>
  <si>
    <t>P&amp;L line</t>
  </si>
  <si>
    <t>Amount from P&amp;L</t>
  </si>
  <si>
    <t>Monthly average</t>
  </si>
  <si>
    <t>Behavior prompt</t>
  </si>
  <si>
    <t>% continuing</t>
  </si>
  <si>
    <t>Normal amount for scenario</t>
  </si>
  <si>
    <t>Continuing amount</t>
  </si>
  <si>
    <t>Saved amount</t>
  </si>
  <si>
    <t>Account or source</t>
  </si>
  <si>
    <t>Notes</t>
  </si>
  <si>
    <t>Sales or revenue</t>
  </si>
  <si>
    <t>Enter total sales or revenue for the P&amp;L period</t>
  </si>
  <si>
    <t>Operating expenses</t>
  </si>
  <si>
    <t>Cost of goods sold or materials</t>
  </si>
  <si>
    <t>Often variable with sales or production</t>
  </si>
  <si>
    <t>Direct hourly payroll</t>
  </si>
  <si>
    <t>Depends on staffing, payroll decisions, and policy terms</t>
  </si>
  <si>
    <t>Salaried payroll</t>
  </si>
  <si>
    <t>Often continues, but confirm actual staffing decisions</t>
  </si>
  <si>
    <t>Payroll taxes and employee benefits</t>
  </si>
  <si>
    <t>Usually follows the related payroll treatment</t>
  </si>
  <si>
    <t>Rent or mortgage</t>
  </si>
  <si>
    <t>Often continues during a shutdown</t>
  </si>
  <si>
    <t>Property taxes</t>
  </si>
  <si>
    <t>Equipment leases</t>
  </si>
  <si>
    <t>Review each lease and return or suspension rights</t>
  </si>
  <si>
    <t>Software and cloud services</t>
  </si>
  <si>
    <t>Often continues unless subscriptions can be reduced</t>
  </si>
  <si>
    <t>Telephone and internet</t>
  </si>
  <si>
    <t>May continue or shift to an alternate location</t>
  </si>
  <si>
    <t>Base utilities</t>
  </si>
  <si>
    <t>May continue at a reduced level</t>
  </si>
  <si>
    <t>Usage-based utilities</t>
  </si>
  <si>
    <t>Often declines with reduced operations</t>
  </si>
  <si>
    <t>Maintenance and service contracts</t>
  </si>
  <si>
    <t>Review cancellation rights and minimum charges</t>
  </si>
  <si>
    <t>Accounting and legal</t>
  </si>
  <si>
    <t>Review normal recurring costs separately from claim-related costs</t>
  </si>
  <si>
    <t>Advertising and marketing</t>
  </si>
  <si>
    <t>May stop, continue, or increase to retain customers</t>
  </si>
  <si>
    <t>Delivery and freight</t>
  </si>
  <si>
    <t>Often varies with sales, production, and expedited shipping</t>
  </si>
  <si>
    <t>Sales commissions</t>
  </si>
  <si>
    <t>Often varies with sales</t>
  </si>
  <si>
    <t>Credit card and merchant fees</t>
  </si>
  <si>
    <t>Royalties and franchise fees</t>
  </si>
  <si>
    <t>Review fixed and percentage components separately</t>
  </si>
  <si>
    <t>Percentage rent</t>
  </si>
  <si>
    <t>Security</t>
  </si>
  <si>
    <t>May continue or increase after a loss</t>
  </si>
  <si>
    <t>Interest expense</t>
  </si>
  <si>
    <t>Depreciation</t>
  </si>
  <si>
    <t>Review policy treatment and accounting presentation</t>
  </si>
  <si>
    <t>Other operating expense 1</t>
  </si>
  <si>
    <t>Describe how the expense would behave</t>
  </si>
  <si>
    <t>Other operating expense 2</t>
  </si>
  <si>
    <t>Other operating expense 3</t>
  </si>
  <si>
    <t>Policy terms to review separately</t>
  </si>
  <si>
    <t>Business income definition or form</t>
  </si>
  <si>
    <t>Waiting period</t>
  </si>
  <si>
    <t>Limit and sublimits</t>
  </si>
  <si>
    <t>Ordinary payroll provision</t>
  </si>
  <si>
    <t>Period of restoration</t>
  </si>
  <si>
    <t>Extended business income</t>
  </si>
  <si>
    <t>Civil authority, utility, or dependent property</t>
  </si>
  <si>
    <t>Other relevant term</t>
  </si>
  <si>
    <t>Policy review date</t>
  </si>
  <si>
    <t>Use and limitations</t>
  </si>
  <si>
    <t>Continuing percentage</t>
  </si>
  <si>
    <t>Enter 100% if an expense is expected to continue in full, 0% if it is expected to be fully saved, or a supported percentage in between.</t>
  </si>
  <si>
    <t>Projected net income or loss without the interruption minus the estimated actual result during the scenario.</t>
  </si>
  <si>
    <t>Lost sales minus saved operating expenses. When inputs are consistent, this should reconcile to the P&amp;L difference.</t>
  </si>
  <si>
    <t>Extra expense</t>
  </si>
  <si>
    <t>Not included in this P&amp;L result. Use the Vendor Plan to estimate additional costs that may maintain or restore operations.</t>
  </si>
  <si>
    <t>Projection</t>
  </si>
  <si>
    <t>The historical monthly average is only a starting point. Use the expected sales override when seasonality, growth, contracts, market conditions, or other supported facts require a different projection.</t>
  </si>
  <si>
    <t>Coverage</t>
  </si>
  <si>
    <t>This worksheet estimates operating impact for planning. The policy and facts control coverage, waiting periods, limits, payroll treatment, the restoration period, mitigation, seasonality, trends, and other adjustments.</t>
  </si>
  <si>
    <t>Negative result</t>
  </si>
  <si>
    <t>A negative result does not decide coverage. It means this simplified scenario does not show a positive operating impact before policy terms and other adjustments.</t>
  </si>
  <si>
    <t>Professional review</t>
  </si>
  <si>
    <t>Consult a qualified accountant, and when appropriate a forensic accountant, to measure an actual loss. Work with an insurance agent or broker before purchasing or renewing coverage to evaluate limits, waiting periods, and policy terms.</t>
  </si>
  <si>
    <t>Extra Expense and Vendor Plan</t>
  </si>
  <si>
    <t>Identify specifications, vendors, lead times, and likely costs before local demand exhausts critical supplies and services.</t>
  </si>
  <si>
    <t>Normal cost included in P&amp;L</t>
  </si>
  <si>
    <t>Default location</t>
  </si>
  <si>
    <t>Review date</t>
  </si>
  <si>
    <t>Expected emergency cost</t>
  </si>
  <si>
    <t>Estimated incremental cost</t>
  </si>
  <si>
    <t>Critical gaps</t>
  </si>
  <si>
    <t>Needs follow-up</t>
  </si>
  <si>
    <t>Priority</t>
  </si>
  <si>
    <t>Need</t>
  </si>
  <si>
    <t>Specification or capacity</t>
  </si>
  <si>
    <t>Cost category</t>
  </si>
  <si>
    <t>Phase needed</t>
  </si>
  <si>
    <t>Primary vendor and 24-hour contact</t>
  </si>
  <si>
    <t>Alternate or out-of-area vendor</t>
  </si>
  <si>
    <t>Lead time</t>
  </si>
  <si>
    <t>Incremental cost</t>
  </si>
  <si>
    <t>Reservation, deposit, credit, or preauthorization</t>
  </si>
  <si>
    <t>Delivery, storage, or installation</t>
  </si>
  <si>
    <t>Evidence to retain</t>
  </si>
  <si>
    <t>Last confirmed</t>
  </si>
  <si>
    <t>Generator and electrical connection</t>
  </si>
  <si>
    <t>Required kW, voltage, phase, cables, transfer switch, run time</t>
  </si>
  <si>
    <t>Unclassified, review required</t>
  </si>
  <si>
    <t>Fuel supply</t>
  </si>
  <si>
    <t>Fuel type, daily consumption, on-site storage, delivery access</t>
  </si>
  <si>
    <t>Temporary premises</t>
  </si>
  <si>
    <t>Square footage, power, internet, access, zoning, customer needs</t>
  </si>
  <si>
    <t>Temporary internet and phones</t>
  </si>
  <si>
    <t>Bandwidth, number portability, devices, installation time</t>
  </si>
  <si>
    <t>Data backup and recovery</t>
  </si>
  <si>
    <t>Systems, recovery point, recovery time, credentials, test contact</t>
  </si>
  <si>
    <t>Roof tarping and weatherproofing</t>
  </si>
  <si>
    <t>Roof type, access, materials, emergency stabilization scope</t>
  </si>
  <si>
    <t>Water extraction and structural drying</t>
  </si>
  <si>
    <t>Square footage, equipment capacity, monitoring, power</t>
  </si>
  <si>
    <t>Electrical contractor</t>
  </si>
  <si>
    <t>Emergency assessment, repairs, permits, generator connection</t>
  </si>
  <si>
    <t>Refrigeration or cold storage</t>
  </si>
  <si>
    <t>Temperature range, capacity, transport, monitoring, backup power</t>
  </si>
  <si>
    <t>Temporary equipment rental</t>
  </si>
  <si>
    <t>Equipment type, model, production capacity, utilities, installation</t>
  </si>
  <si>
    <t>Guards, fencing, cameras, lighting, access control, hours</t>
  </si>
  <si>
    <t>Debris removal and disposal</t>
  </si>
  <si>
    <t>Material type, containers, hauling, disposal restrictions</t>
  </si>
  <si>
    <t>Temporary labor or overtime</t>
  </si>
  <si>
    <t>Skills, headcount, shifts, payroll method, transportation</t>
  </si>
  <si>
    <t>Expedited shipping</t>
  </si>
  <si>
    <t>Routes, carriers, weights, customs, priority account</t>
  </si>
  <si>
    <t>Alternate production or outsourcing</t>
  </si>
  <si>
    <t>Product specifications, quality control, volume, contracts</t>
  </si>
  <si>
    <t>Environmental or mold services</t>
  </si>
  <si>
    <t>Credentials, sampling, containment, reporting requirements</t>
  </si>
  <si>
    <t>Permits and inspections</t>
  </si>
  <si>
    <t>Authorities, required submissions, fees, inspection contacts</t>
  </si>
  <si>
    <t>Standard</t>
  </si>
  <si>
    <t>Customer communications and signage</t>
  </si>
  <si>
    <t>Website, call routing, notices, signs, printing</t>
  </si>
  <si>
    <t>Employee transportation or support</t>
  </si>
  <si>
    <t>Routes, lodging, childcare, meals, reimbursement process</t>
  </si>
  <si>
    <t>Other critical item or service</t>
  </si>
  <si>
    <t>Describe exact specifications and dependencies</t>
  </si>
  <si>
    <t>Plan the dependency</t>
  </si>
  <si>
    <t>A generator plan may also require an electrician, transfer switch, fuel, delivery access, permits, security, and a safe operating location.</t>
  </si>
  <si>
    <t>Classify the purpose</t>
  </si>
  <si>
    <t>Do not automatically label property mitigation or repair costs as extra expense. Select the category that describes the operational purpose, then compare it with the policy.</t>
  </si>
  <si>
    <t>Confirm availability</t>
  </si>
  <si>
    <t>Ask vendors what can be reserved, what priority agreements require, and how inventory or lead times change before and after a regional catastrophe.</t>
  </si>
  <si>
    <t>Document the reason</t>
  </si>
  <si>
    <t>Retain quotes, contracts, invoices, work orders, proof of payment, photographs, and a short explanation of how the cost maintained or restored operations.</t>
  </si>
  <si>
    <t>The totals are informational planning amounts, not accounting advice, insurance recovery estimates, or coverage recommendations. Consult a qualified accountant to measure an actual loss and an insurance agent or broker to evaluate coverage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</si>
</sst>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\$#,##0;[Red]\(\$#,##0\);\-"/>
  </numFmts>
  <fonts count="12">
    <font>
      <sz val="11"/>
      <name val="Carlito"/>
    </font>
    <font>
      <sz val="10"/>
      <color rgb="FF222222"/>
      <name val="Arial"/>
    </font>
    <font>
      <b/>
      <sz val="16"/>
      <color rgb="FF000000"/>
      <name val="Arial"/>
    </font>
    <font>
      <i/>
      <sz val="10"/>
      <color rgb="FF555555"/>
      <name val="Arial"/>
    </font>
    <font>
      <b/>
      <sz val="10"/>
      <color rgb="FF222222"/>
      <name val="Arial"/>
    </font>
    <font>
      <sz val="10"/>
      <color rgb="FF0000FF"/>
      <name val="Arial"/>
    </font>
    <font>
      <b/>
      <sz val="10"/>
      <color rgb="FFFFFFFF"/>
      <name val="Arial"/>
    </font>
    <font>
      <sz val="9"/>
      <color rgb="FF0563C1"/>
      <name val="Arial"/>
    </font>
    <font>
      <b/>
      <sz val="9"/>
      <color rgb="FF222222"/>
      <name val="Arial"/>
    </font>
    <font>
      <b/>
      <sz val="10"/>
      <color rgb="FF17365D"/>
      <name val="Arial"/>
    </font>
    <font>
      <b/>
      <sz val="10"/>
      <color rgb="FF0000FF"/>
      <name val="Arial"/>
    </font>
    <font>
      <sz val="9"/>
      <color rgb="FF0000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D9EAF7"/>
      </patternFill>
    </fill>
  </fills>
  <borders count="13">
    <border>
      <left/>
      <right/>
      <top/>
      <bottom/>
      <diagonal/>
    </border>
    <border>
      <left style="thin">
        <color rgb="FFD9E1F2"/>
      </left>
      <right/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  <border>
      <left/>
      <right style="thin">
        <color rgb="FFFFFFFF"/>
      </right>
      <top/>
      <bottom style="medium">
        <color rgb="FF17365D"/>
      </bottom>
      <diagonal/>
    </border>
    <border>
      <left style="thin">
        <color rgb="FFFFFFFF"/>
      </left>
      <right style="thin">
        <color rgb="FFFFFFFF"/>
      </right>
      <top/>
      <bottom style="medium">
        <color rgb="FF17365D"/>
      </bottom>
      <diagonal/>
    </border>
    <border>
      <left style="thin">
        <color rgb="FFFFFFFF"/>
      </left>
      <right/>
      <top/>
      <bottom style="medium">
        <color rgb="FF17365D"/>
      </bottom>
      <diagonal/>
    </border>
    <border>
      <left/>
      <right/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164" fontId="5" fillId="2" borderId="12" xfId="0" applyNumberFormat="1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0" borderId="12" xfId="0" applyFont="1" applyBorder="1" applyAlignment="1">
      <alignment vertical="top" wrapText="1"/>
    </xf>
    <xf numFmtId="9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165" fontId="1" fillId="5" borderId="0" xfId="0" applyNumberFormat="1" applyFont="1" applyFill="1" applyAlignment="1">
      <alignment vertical="center"/>
    </xf>
    <xf numFmtId="1" fontId="1" fillId="5" borderId="0" xfId="0" applyNumberFormat="1" applyFont="1" applyFill="1" applyAlignment="1">
      <alignment vertical="center"/>
    </xf>
    <xf numFmtId="0" fontId="9" fillId="6" borderId="12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165" fontId="5" fillId="2" borderId="12" xfId="0" applyNumberFormat="1" applyFont="1" applyFill="1" applyBorder="1" applyAlignment="1">
      <alignment vertical="top" wrapText="1"/>
    </xf>
    <xf numFmtId="165" fontId="1" fillId="5" borderId="12" xfId="0" applyNumberFormat="1" applyFont="1" applyFill="1" applyBorder="1" applyAlignment="1">
      <alignment vertical="top" wrapText="1"/>
    </xf>
    <xf numFmtId="165" fontId="10" fillId="2" borderId="12" xfId="0" applyNumberFormat="1" applyFont="1" applyFill="1" applyBorder="1" applyAlignment="1">
      <alignment vertical="top" wrapText="1"/>
    </xf>
    <xf numFmtId="165" fontId="9" fillId="5" borderId="12" xfId="0" applyNumberFormat="1" applyFont="1" applyFill="1" applyBorder="1" applyAlignment="1">
      <alignment vertical="top" wrapText="1"/>
    </xf>
    <xf numFmtId="9" fontId="5" fillId="2" borderId="12" xfId="0" applyNumberFormat="1" applyFont="1" applyFill="1" applyBorder="1" applyAlignment="1">
      <alignment vertical="top" wrapText="1"/>
    </xf>
    <xf numFmtId="0" fontId="9" fillId="5" borderId="12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0" fontId="11" fillId="2" borderId="12" xfId="0" applyFont="1" applyFill="1" applyBorder="1" applyAlignment="1">
      <alignment vertical="top" wrapText="1"/>
    </xf>
    <xf numFmtId="165" fontId="11" fillId="2" borderId="12" xfId="0" applyNumberFormat="1" applyFont="1" applyFill="1" applyBorder="1" applyAlignment="1">
      <alignment vertical="top" wrapText="1"/>
    </xf>
    <xf numFmtId="164" fontId="11" fillId="2" borderId="12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</cellXfs>
  <cellStyles count="1">
    <cellStyle name="Normal" xfId="0" builtinId="0"/>
  </cellStyles>
  <dxfs count="25"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8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N42"/>
  <sheetViews>
    <sheetView showGridLines="0" workbookViewId="0">
      <pane xSplit="3" ySplit="11" topLeftCell="D33" activePane="bottomRight" state="frozen"/>
      <selection pane="topRight"/>
      <selection pane="bottomLeft"/>
      <selection pane="bottomRight" activeCell="D12" sqref="D12"/>
    </sheetView>
  </sheetViews>
  <sheetFormatPr defaultRowHeight="14.25"/>
  <cols>
    <col min="1" max="1" width="12" customWidth="1"/>
    <col min="2" max="2" width="14" customWidth="1"/>
    <col min="3" max="3" width="39" customWidth="1"/>
    <col min="4" max="5" width="17" customWidth="1"/>
    <col min="6" max="6" width="13" customWidth="1"/>
    <col min="7" max="7" width="14" customWidth="1"/>
    <col min="8" max="8" width="12" customWidth="1"/>
    <col min="9" max="10" width="22" customWidth="1"/>
    <col min="11" max="11" width="16" customWidth="1"/>
    <col min="12" max="12" width="25" customWidth="1"/>
    <col min="13" max="13" width="13" customWidth="1"/>
    <col min="14" max="14" width="14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6.1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3" t="s">
        <v>2</v>
      </c>
      <c r="B5" s="5">
        <v>46282</v>
      </c>
      <c r="C5" s="1"/>
      <c r="D5" s="3" t="s">
        <v>3</v>
      </c>
      <c r="E5" s="15" t="str">
        <f>IF(OR(COUNTIF(N12:N27,"Red")&gt;0,COUNTIF(N12:N27,"Not tested")&gt;0,COUNTIF(N12:N27,"Check date")&gt;0),"Not ready",IF(COUNTIF(N12:N27,"Amber")&gt;0,"Needs work","Ready"))</f>
        <v>Not ready</v>
      </c>
      <c r="F5" s="6"/>
      <c r="G5" s="7" t="s">
        <v>4</v>
      </c>
      <c r="H5" s="8">
        <f>COUNTIF(N12:N27,"Green")</f>
        <v>0</v>
      </c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9"/>
      <c r="F6" s="1"/>
      <c r="G6" s="3" t="s">
        <v>5</v>
      </c>
      <c r="H6" s="10">
        <f>COUNTIF(N12:N27,"Amber")</f>
        <v>0</v>
      </c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9"/>
      <c r="F7" s="1"/>
      <c r="G7" s="3" t="s">
        <v>6</v>
      </c>
      <c r="H7" s="10">
        <f>COUNTIF(N12:N27,"Red")</f>
        <v>0</v>
      </c>
      <c r="I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1"/>
      <c r="F8" s="12"/>
      <c r="G8" s="13" t="s">
        <v>7</v>
      </c>
      <c r="H8" s="14">
        <f>COUNTIF(N12:N27,"Not tested")</f>
        <v>16</v>
      </c>
      <c r="I8" s="1"/>
      <c r="J8" s="1"/>
      <c r="K8" s="1"/>
      <c r="L8" s="1"/>
      <c r="M8" s="1"/>
      <c r="N8" s="1"/>
    </row>
    <row r="9" spans="1:14" ht="21.9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42" customHeight="1">
      <c r="A10" s="48" t="s">
        <v>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4" ht="36" customHeight="1">
      <c r="A11" s="17" t="s">
        <v>10</v>
      </c>
      <c r="B11" s="18" t="s">
        <v>11</v>
      </c>
      <c r="C11" s="18" t="s">
        <v>12</v>
      </c>
      <c r="D11" s="18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  <c r="K11" s="18" t="s">
        <v>20</v>
      </c>
      <c r="L11" s="18" t="s">
        <v>21</v>
      </c>
      <c r="M11" s="18" t="s">
        <v>22</v>
      </c>
      <c r="N11" s="19" t="s">
        <v>23</v>
      </c>
    </row>
    <row r="12" spans="1:14" ht="44.1" customHeight="1">
      <c r="A12" s="23" t="s">
        <v>24</v>
      </c>
      <c r="B12" s="23" t="s">
        <v>25</v>
      </c>
      <c r="C12" s="20" t="s">
        <v>26</v>
      </c>
      <c r="D12" s="24"/>
      <c r="E12" s="24"/>
      <c r="F12" s="24"/>
      <c r="G12" s="25"/>
      <c r="H12" s="21">
        <v>365</v>
      </c>
      <c r="I12" s="21"/>
      <c r="J12" s="21"/>
      <c r="K12" s="21"/>
      <c r="L12" s="21"/>
      <c r="M12" s="25"/>
      <c r="N12" s="22" t="str">
        <f t="shared" ref="N12:N27" si="0">IF(COUNTA(D12:G12)=0,"Not tested",IF(G12&gt;$B$5,"Check date",IF(OR(D12="No",E12="No",F12&gt;60,COUNT(G12)=0),"Red",IF(OR(D12="Partly",E12="Partly",COUNT(F12)=0,COUNT(H12)=0,K12="",$B$5-G12&gt;H12),"Amber","Green"))))</f>
        <v>Not tested</v>
      </c>
    </row>
    <row r="13" spans="1:14" ht="44.1" customHeight="1">
      <c r="A13" s="23" t="s">
        <v>24</v>
      </c>
      <c r="B13" s="23" t="s">
        <v>25</v>
      </c>
      <c r="C13" s="20" t="s">
        <v>27</v>
      </c>
      <c r="D13" s="24"/>
      <c r="E13" s="24"/>
      <c r="F13" s="24"/>
      <c r="G13" s="25"/>
      <c r="H13" s="21">
        <v>90</v>
      </c>
      <c r="I13" s="21"/>
      <c r="J13" s="21"/>
      <c r="K13" s="21"/>
      <c r="L13" s="21"/>
      <c r="M13" s="25"/>
      <c r="N13" s="22" t="str">
        <f t="shared" si="0"/>
        <v>Not tested</v>
      </c>
    </row>
    <row r="14" spans="1:14" ht="44.1" customHeight="1">
      <c r="A14" s="23" t="s">
        <v>24</v>
      </c>
      <c r="B14" s="23" t="s">
        <v>28</v>
      </c>
      <c r="C14" s="20" t="s">
        <v>29</v>
      </c>
      <c r="D14" s="24"/>
      <c r="E14" s="24"/>
      <c r="F14" s="24"/>
      <c r="G14" s="25"/>
      <c r="H14" s="21">
        <v>365</v>
      </c>
      <c r="I14" s="21"/>
      <c r="J14" s="21"/>
      <c r="K14" s="21"/>
      <c r="L14" s="21"/>
      <c r="M14" s="25"/>
      <c r="N14" s="22" t="str">
        <f t="shared" si="0"/>
        <v>Not tested</v>
      </c>
    </row>
    <row r="15" spans="1:14" ht="44.1" customHeight="1">
      <c r="A15" s="23" t="s">
        <v>24</v>
      </c>
      <c r="B15" s="23" t="s">
        <v>30</v>
      </c>
      <c r="C15" s="20" t="s">
        <v>31</v>
      </c>
      <c r="D15" s="24"/>
      <c r="E15" s="24"/>
      <c r="F15" s="24"/>
      <c r="G15" s="25"/>
      <c r="H15" s="21">
        <v>45</v>
      </c>
      <c r="I15" s="21"/>
      <c r="J15" s="21"/>
      <c r="K15" s="21"/>
      <c r="L15" s="21"/>
      <c r="M15" s="25"/>
      <c r="N15" s="22" t="str">
        <f t="shared" si="0"/>
        <v>Not tested</v>
      </c>
    </row>
    <row r="16" spans="1:14" ht="44.1" customHeight="1">
      <c r="A16" s="23" t="s">
        <v>24</v>
      </c>
      <c r="B16" s="23" t="s">
        <v>30</v>
      </c>
      <c r="C16" s="20" t="s">
        <v>32</v>
      </c>
      <c r="D16" s="24"/>
      <c r="E16" s="24"/>
      <c r="F16" s="24"/>
      <c r="G16" s="25"/>
      <c r="H16" s="21">
        <v>30</v>
      </c>
      <c r="I16" s="21"/>
      <c r="J16" s="21"/>
      <c r="K16" s="21"/>
      <c r="L16" s="21"/>
      <c r="M16" s="25"/>
      <c r="N16" s="22" t="str">
        <f t="shared" si="0"/>
        <v>Not tested</v>
      </c>
    </row>
    <row r="17" spans="1:14" ht="44.1" customHeight="1">
      <c r="A17" s="23" t="s">
        <v>24</v>
      </c>
      <c r="B17" s="23" t="s">
        <v>30</v>
      </c>
      <c r="C17" s="20" t="s">
        <v>33</v>
      </c>
      <c r="D17" s="24"/>
      <c r="E17" s="24"/>
      <c r="F17" s="24"/>
      <c r="G17" s="25"/>
      <c r="H17" s="21">
        <v>30</v>
      </c>
      <c r="I17" s="21"/>
      <c r="J17" s="21"/>
      <c r="K17" s="21"/>
      <c r="L17" s="21"/>
      <c r="M17" s="25"/>
      <c r="N17" s="22" t="str">
        <f t="shared" si="0"/>
        <v>Not tested</v>
      </c>
    </row>
    <row r="18" spans="1:14" ht="44.1" customHeight="1">
      <c r="A18" s="23" t="s">
        <v>34</v>
      </c>
      <c r="B18" s="23" t="s">
        <v>30</v>
      </c>
      <c r="C18" s="20" t="s">
        <v>35</v>
      </c>
      <c r="D18" s="24"/>
      <c r="E18" s="24"/>
      <c r="F18" s="24"/>
      <c r="G18" s="25"/>
      <c r="H18" s="21">
        <v>30</v>
      </c>
      <c r="I18" s="21"/>
      <c r="J18" s="21"/>
      <c r="K18" s="21"/>
      <c r="L18" s="21"/>
      <c r="M18" s="25"/>
      <c r="N18" s="22" t="str">
        <f t="shared" si="0"/>
        <v>Not tested</v>
      </c>
    </row>
    <row r="19" spans="1:14" ht="44.1" customHeight="1">
      <c r="A19" s="23" t="s">
        <v>24</v>
      </c>
      <c r="B19" s="23" t="s">
        <v>36</v>
      </c>
      <c r="C19" s="20" t="s">
        <v>37</v>
      </c>
      <c r="D19" s="24"/>
      <c r="E19" s="24"/>
      <c r="F19" s="24"/>
      <c r="G19" s="25"/>
      <c r="H19" s="21">
        <v>30</v>
      </c>
      <c r="I19" s="21"/>
      <c r="J19" s="21"/>
      <c r="K19" s="21"/>
      <c r="L19" s="21"/>
      <c r="M19" s="25"/>
      <c r="N19" s="22" t="str">
        <f t="shared" si="0"/>
        <v>Not tested</v>
      </c>
    </row>
    <row r="20" spans="1:14" ht="44.1" customHeight="1">
      <c r="A20" s="23" t="s">
        <v>34</v>
      </c>
      <c r="B20" s="23" t="s">
        <v>36</v>
      </c>
      <c r="C20" s="20" t="s">
        <v>38</v>
      </c>
      <c r="D20" s="24"/>
      <c r="E20" s="24"/>
      <c r="F20" s="24"/>
      <c r="G20" s="25"/>
      <c r="H20" s="21">
        <v>365</v>
      </c>
      <c r="I20" s="21"/>
      <c r="J20" s="21"/>
      <c r="K20" s="21"/>
      <c r="L20" s="21"/>
      <c r="M20" s="25"/>
      <c r="N20" s="22" t="str">
        <f t="shared" si="0"/>
        <v>Not tested</v>
      </c>
    </row>
    <row r="21" spans="1:14" ht="44.1" customHeight="1">
      <c r="A21" s="23" t="s">
        <v>24</v>
      </c>
      <c r="B21" s="23" t="s">
        <v>36</v>
      </c>
      <c r="C21" s="20" t="s">
        <v>39</v>
      </c>
      <c r="D21" s="24"/>
      <c r="E21" s="24"/>
      <c r="F21" s="24"/>
      <c r="G21" s="25"/>
      <c r="H21" s="21">
        <v>365</v>
      </c>
      <c r="I21" s="21"/>
      <c r="J21" s="21"/>
      <c r="K21" s="21"/>
      <c r="L21" s="21"/>
      <c r="M21" s="25"/>
      <c r="N21" s="22" t="str">
        <f t="shared" si="0"/>
        <v>Not tested</v>
      </c>
    </row>
    <row r="22" spans="1:14" ht="44.1" customHeight="1">
      <c r="A22" s="23" t="s">
        <v>34</v>
      </c>
      <c r="B22" s="23" t="s">
        <v>40</v>
      </c>
      <c r="C22" s="20" t="s">
        <v>41</v>
      </c>
      <c r="D22" s="24"/>
      <c r="E22" s="24"/>
      <c r="F22" s="24"/>
      <c r="G22" s="25"/>
      <c r="H22" s="21">
        <v>365</v>
      </c>
      <c r="I22" s="21"/>
      <c r="J22" s="21"/>
      <c r="K22" s="21"/>
      <c r="L22" s="21"/>
      <c r="M22" s="25"/>
      <c r="N22" s="22" t="str">
        <f t="shared" si="0"/>
        <v>Not tested</v>
      </c>
    </row>
    <row r="23" spans="1:14" ht="44.1" customHeight="1">
      <c r="A23" s="23" t="s">
        <v>24</v>
      </c>
      <c r="B23" s="23" t="s">
        <v>42</v>
      </c>
      <c r="C23" s="20" t="s">
        <v>43</v>
      </c>
      <c r="D23" s="24"/>
      <c r="E23" s="24"/>
      <c r="F23" s="24"/>
      <c r="G23" s="25"/>
      <c r="H23" s="21">
        <v>365</v>
      </c>
      <c r="I23" s="21"/>
      <c r="J23" s="21"/>
      <c r="K23" s="21"/>
      <c r="L23" s="21"/>
      <c r="M23" s="25"/>
      <c r="N23" s="22" t="str">
        <f t="shared" si="0"/>
        <v>Not tested</v>
      </c>
    </row>
    <row r="24" spans="1:14" ht="44.1" customHeight="1">
      <c r="A24" s="23" t="s">
        <v>24</v>
      </c>
      <c r="B24" s="23" t="s">
        <v>44</v>
      </c>
      <c r="C24" s="20" t="s">
        <v>45</v>
      </c>
      <c r="D24" s="24"/>
      <c r="E24" s="24"/>
      <c r="F24" s="24"/>
      <c r="G24" s="25"/>
      <c r="H24" s="21">
        <v>365</v>
      </c>
      <c r="I24" s="21"/>
      <c r="J24" s="21"/>
      <c r="K24" s="21"/>
      <c r="L24" s="21"/>
      <c r="M24" s="25"/>
      <c r="N24" s="22" t="str">
        <f t="shared" si="0"/>
        <v>Not tested</v>
      </c>
    </row>
    <row r="25" spans="1:14" ht="44.1" customHeight="1">
      <c r="A25" s="23" t="s">
        <v>24</v>
      </c>
      <c r="B25" s="23" t="s">
        <v>46</v>
      </c>
      <c r="C25" s="20" t="s">
        <v>47</v>
      </c>
      <c r="D25" s="24"/>
      <c r="E25" s="24"/>
      <c r="F25" s="24"/>
      <c r="G25" s="25"/>
      <c r="H25" s="21">
        <v>90</v>
      </c>
      <c r="I25" s="21"/>
      <c r="J25" s="21"/>
      <c r="K25" s="21"/>
      <c r="L25" s="21"/>
      <c r="M25" s="25"/>
      <c r="N25" s="22" t="str">
        <f t="shared" si="0"/>
        <v>Not tested</v>
      </c>
    </row>
    <row r="26" spans="1:14" ht="44.1" customHeight="1">
      <c r="A26" s="23" t="s">
        <v>34</v>
      </c>
      <c r="B26" s="23" t="s">
        <v>48</v>
      </c>
      <c r="C26" s="20" t="s">
        <v>49</v>
      </c>
      <c r="D26" s="24"/>
      <c r="E26" s="24"/>
      <c r="F26" s="24"/>
      <c r="G26" s="25"/>
      <c r="H26" s="21">
        <v>90</v>
      </c>
      <c r="I26" s="21"/>
      <c r="J26" s="21"/>
      <c r="K26" s="21"/>
      <c r="L26" s="21"/>
      <c r="M26" s="25"/>
      <c r="N26" s="22" t="str">
        <f t="shared" si="0"/>
        <v>Not tested</v>
      </c>
    </row>
    <row r="27" spans="1:14" ht="44.1" customHeight="1">
      <c r="A27" s="23" t="s">
        <v>34</v>
      </c>
      <c r="B27" s="23" t="s">
        <v>50</v>
      </c>
      <c r="C27" s="20" t="s">
        <v>51</v>
      </c>
      <c r="D27" s="24"/>
      <c r="E27" s="24"/>
      <c r="F27" s="24"/>
      <c r="G27" s="25"/>
      <c r="H27" s="21">
        <v>365</v>
      </c>
      <c r="I27" s="21"/>
      <c r="J27" s="21"/>
      <c r="K27" s="21"/>
      <c r="L27" s="21"/>
      <c r="M27" s="25"/>
      <c r="N27" s="22" t="str">
        <f t="shared" si="0"/>
        <v>Not tested</v>
      </c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.95" customHeight="1">
      <c r="A30" s="16" t="s">
        <v>52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32.1" customHeight="1">
      <c r="A31" s="26" t="s">
        <v>53</v>
      </c>
      <c r="B31" s="49" t="s">
        <v>54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 ht="32.1" customHeight="1">
      <c r="A32" s="26" t="s">
        <v>55</v>
      </c>
      <c r="B32" s="49" t="s">
        <v>56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1:14" ht="32.1" customHeight="1">
      <c r="A33" s="26" t="s">
        <v>57</v>
      </c>
      <c r="B33" s="49" t="s">
        <v>58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1:14" ht="32.1" customHeight="1">
      <c r="A34" s="26" t="s">
        <v>7</v>
      </c>
      <c r="B34" s="49" t="s">
        <v>59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1:14" ht="32.1" customHeight="1">
      <c r="A35" s="26" t="s">
        <v>60</v>
      </c>
      <c r="B35" s="49" t="s">
        <v>61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21.95" customHeight="1">
      <c r="A37" s="16" t="s">
        <v>62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32.1" customHeight="1">
      <c r="A38" s="28" t="s">
        <v>63</v>
      </c>
      <c r="B38" s="50" t="s">
        <v>64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4" ht="32.1" customHeight="1">
      <c r="A39" s="28" t="s">
        <v>65</v>
      </c>
      <c r="B39" s="50" t="s">
        <v>66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pans="1:14" ht="32.1" customHeight="1">
      <c r="A40" s="28" t="s">
        <v>67</v>
      </c>
      <c r="B40" s="50" t="s">
        <v>68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pans="1:14" ht="32.1" customHeight="1">
      <c r="A41" s="28" t="s">
        <v>69</v>
      </c>
      <c r="B41" s="50" t="s">
        <v>70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4" ht="32.1" customHeight="1">
      <c r="A42" s="28" t="s">
        <v>71</v>
      </c>
      <c r="B42" s="50" t="s">
        <v>72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</row>
  </sheetData>
  <mergeCells count="12">
    <mergeCell ref="B41:N41"/>
    <mergeCell ref="B42:N42"/>
    <mergeCell ref="B34:N34"/>
    <mergeCell ref="B35:N35"/>
    <mergeCell ref="B38:N38"/>
    <mergeCell ref="B39:N39"/>
    <mergeCell ref="B40:N40"/>
    <mergeCell ref="A3:N3"/>
    <mergeCell ref="A10:N10"/>
    <mergeCell ref="B31:N31"/>
    <mergeCell ref="B32:N32"/>
    <mergeCell ref="B33:N33"/>
  </mergeCells>
  <conditionalFormatting sqref="E5">
    <cfRule type="containsText" dxfId="24" priority="1" operator="containsText" text="Green"/>
    <cfRule type="containsText" dxfId="23" priority="3" operator="containsText" text="Amber"/>
    <cfRule type="containsText" dxfId="22" priority="5" operator="containsText" text="Check date"/>
    <cfRule type="containsText" dxfId="21" priority="6" operator="containsText" text="Needs work"/>
    <cfRule type="containsText" dxfId="20" priority="9" operator="containsText" text="Red"/>
  </conditionalFormatting>
  <conditionalFormatting sqref="N12:N27">
    <cfRule type="containsText" dxfId="19" priority="12" operator="containsText" text="Green"/>
    <cfRule type="containsText" dxfId="18" priority="14" operator="containsText" text="Amber"/>
    <cfRule type="containsText" dxfId="17" priority="16" operator="containsText" text="Check date"/>
    <cfRule type="containsText" dxfId="16" priority="17" operator="containsText" text="Needs work"/>
    <cfRule type="containsText" dxfId="15" priority="20" operator="containsText" text="Red"/>
  </conditionalFormatting>
  <dataValidations count="3">
    <dataValidation type="list" sqref="D12:E27" xr:uid="{00000000-0002-0000-0000-000000000000}">
      <formula1>"Yes,Partly,No"</formula1>
    </dataValidation>
    <dataValidation type="list" sqref="A12:A27" xr:uid="{00000000-0002-0000-0000-000001000000}">
      <formula1>"Critical,High,Standard"</formula1>
    </dataValidation>
    <dataValidation type="whole" sqref="F12:F27" xr:uid="{00000000-0002-0000-0000-000002000000}">
      <formula1>0</formula1>
      <formula2>1440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9BD5"/>
  </sheetPr>
  <dimension ref="A1:K63"/>
  <sheetViews>
    <sheetView showGridLines="0" workbookViewId="0">
      <pane xSplit="1" ySplit="20" topLeftCell="B21" activePane="bottomRight" state="frozen"/>
      <selection pane="topRight"/>
      <selection pane="bottomLeft"/>
      <selection pane="bottomRight" activeCell="B21" sqref="B21"/>
    </sheetView>
  </sheetViews>
  <sheetFormatPr defaultRowHeight="14.25"/>
  <cols>
    <col min="1" max="1" width="27" customWidth="1"/>
    <col min="2" max="2" width="17" customWidth="1"/>
    <col min="3" max="3" width="16" customWidth="1"/>
    <col min="4" max="4" width="36" customWidth="1"/>
    <col min="5" max="5" width="14" customWidth="1"/>
    <col min="6" max="8" width="17" customWidth="1"/>
    <col min="9" max="9" width="18" customWidth="1"/>
    <col min="10" max="10" width="28" customWidth="1"/>
    <col min="11" max="11" width="18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customHeight="1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3" t="s">
        <v>75</v>
      </c>
      <c r="B5" s="4"/>
      <c r="C5" s="1"/>
      <c r="D5" s="3" t="s">
        <v>76</v>
      </c>
      <c r="E5" s="4">
        <v>12</v>
      </c>
      <c r="F5" s="1"/>
      <c r="G5" s="3" t="s">
        <v>77</v>
      </c>
      <c r="H5" s="4" t="s">
        <v>78</v>
      </c>
      <c r="I5" s="1"/>
      <c r="J5" s="1"/>
      <c r="K5" s="1"/>
    </row>
    <row r="6" spans="1:11">
      <c r="A6" s="3" t="s">
        <v>79</v>
      </c>
      <c r="B6" s="4"/>
      <c r="C6" s="1"/>
      <c r="D6" s="3" t="s">
        <v>80</v>
      </c>
      <c r="E6" s="4">
        <v>30</v>
      </c>
      <c r="F6" s="1"/>
      <c r="G6" s="3" t="s">
        <v>81</v>
      </c>
      <c r="H6" s="4"/>
      <c r="I6" s="1"/>
      <c r="J6" s="1"/>
      <c r="K6" s="1"/>
    </row>
    <row r="7" spans="1:11">
      <c r="A7" s="3" t="s">
        <v>82</v>
      </c>
      <c r="B7" s="5"/>
      <c r="C7" s="1"/>
      <c r="D7" s="3" t="s">
        <v>83</v>
      </c>
      <c r="E7" s="29">
        <v>0</v>
      </c>
      <c r="F7" s="1"/>
      <c r="G7" s="3" t="s">
        <v>84</v>
      </c>
      <c r="H7" s="4"/>
      <c r="I7" s="1"/>
      <c r="J7" s="1"/>
      <c r="K7" s="1"/>
    </row>
    <row r="8" spans="1:11">
      <c r="A8" s="3" t="s">
        <v>85</v>
      </c>
      <c r="B8" s="4"/>
      <c r="C8" s="1"/>
      <c r="D8" s="3" t="s">
        <v>86</v>
      </c>
      <c r="E8" s="30"/>
      <c r="F8" s="1"/>
      <c r="G8" s="3" t="s">
        <v>87</v>
      </c>
      <c r="H8" s="4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95" customHeight="1">
      <c r="A10" s="16" t="s">
        <v>88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3" t="s">
        <v>89</v>
      </c>
      <c r="B11" s="32" t="str">
        <f>IF(COUNT(E8)=0,F21,E8)</f>
        <v/>
      </c>
      <c r="C11" s="1"/>
      <c r="D11" s="3" t="s">
        <v>90</v>
      </c>
      <c r="E11" s="32" t="str">
        <f>IF(COUNT(B11)=0,"",B11-B14)</f>
        <v/>
      </c>
      <c r="F11" s="1"/>
      <c r="G11" s="1"/>
      <c r="H11" s="1"/>
      <c r="I11" s="1"/>
      <c r="J11" s="1"/>
      <c r="K11" s="1"/>
    </row>
    <row r="12" spans="1:11">
      <c r="A12" s="3" t="s">
        <v>91</v>
      </c>
      <c r="B12" s="32" t="str">
        <f>IF(COUNT(B11)=0,"",B11*E7)</f>
        <v/>
      </c>
      <c r="C12" s="1"/>
      <c r="D12" s="3" t="s">
        <v>92</v>
      </c>
      <c r="E12" s="32" t="str">
        <f>IF(COUNT(B12)=0,"",B12-B15)</f>
        <v/>
      </c>
      <c r="F12" s="1"/>
      <c r="G12" s="1"/>
      <c r="H12" s="1"/>
      <c r="I12" s="1"/>
      <c r="J12" s="1"/>
      <c r="K12" s="1"/>
    </row>
    <row r="13" spans="1:11">
      <c r="A13" s="3" t="s">
        <v>93</v>
      </c>
      <c r="B13" s="32" t="str">
        <f>IF(OR(COUNT(B11)=0,COUNT(B12)=0),"",B11-B12)</f>
        <v/>
      </c>
      <c r="C13" s="1"/>
      <c r="D13" s="3" t="s">
        <v>94</v>
      </c>
      <c r="E13" s="32" t="str">
        <f>IF(OR(COUNT(E11)=0,COUNT(E12)=0),"",E11-E12)</f>
        <v/>
      </c>
      <c r="F13" s="1"/>
      <c r="G13" s="1"/>
      <c r="H13" s="1"/>
      <c r="I13" s="1"/>
      <c r="J13" s="1"/>
      <c r="K13" s="1"/>
    </row>
    <row r="14" spans="1:11">
      <c r="A14" s="3" t="s">
        <v>95</v>
      </c>
      <c r="B14" s="32">
        <f>SUM(F23:F48)</f>
        <v>0</v>
      </c>
      <c r="C14" s="1"/>
      <c r="D14" s="3" t="s">
        <v>96</v>
      </c>
      <c r="E14" s="32" t="str">
        <f>IF(OR(COUNT(B13)=0,COUNT(B16)=0),"",B13-B16)</f>
        <v/>
      </c>
      <c r="F14" s="1"/>
      <c r="G14" s="1"/>
      <c r="H14" s="1"/>
      <c r="I14" s="1"/>
      <c r="J14" s="1"/>
      <c r="K14" s="1"/>
    </row>
    <row r="15" spans="1:11">
      <c r="A15" s="3" t="s">
        <v>97</v>
      </c>
      <c r="B15" s="32">
        <f>SUM(G23:G48)</f>
        <v>0</v>
      </c>
      <c r="C15" s="1"/>
      <c r="D15" s="3" t="s">
        <v>98</v>
      </c>
      <c r="E15" s="32" t="str">
        <f>IF(OR(COUNT(E13)=0,COUNT(E14)=0),"",E13-E14)</f>
        <v/>
      </c>
      <c r="F15" s="1"/>
      <c r="G15" s="1"/>
      <c r="H15" s="1"/>
      <c r="I15" s="1"/>
      <c r="J15" s="1"/>
      <c r="K15" s="1"/>
    </row>
    <row r="16" spans="1:11">
      <c r="A16" s="3" t="s">
        <v>99</v>
      </c>
      <c r="B16" s="32">
        <f>SUM(H23:H48)</f>
        <v>0</v>
      </c>
      <c r="C16" s="1"/>
      <c r="D16" s="3" t="s">
        <v>100</v>
      </c>
      <c r="E16" s="33">
        <f>COUNTIF(K23:K48,"Needs input")</f>
        <v>0</v>
      </c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3" t="s">
        <v>101</v>
      </c>
      <c r="E17" s="31" t="str">
        <f>IF(OR(COUNT(B21)=0,E5&lt;=0,E6&lt;=0),"Enter required inputs",IF(E16&gt;0,"Classify remaining expenses",IF(ABS(E15)&gt;0.01,"Review inputs","Ready for policy review")))</f>
        <v>Enter required inputs</v>
      </c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1.95" customHeight="1">
      <c r="A19" s="16" t="s">
        <v>102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36" customHeight="1">
      <c r="A20" s="17" t="s">
        <v>103</v>
      </c>
      <c r="B20" s="18" t="s">
        <v>104</v>
      </c>
      <c r="C20" s="18" t="s">
        <v>105</v>
      </c>
      <c r="D20" s="18" t="s">
        <v>106</v>
      </c>
      <c r="E20" s="18" t="s">
        <v>107</v>
      </c>
      <c r="F20" s="18" t="s">
        <v>108</v>
      </c>
      <c r="G20" s="18" t="s">
        <v>109</v>
      </c>
      <c r="H20" s="18" t="s">
        <v>110</v>
      </c>
      <c r="I20" s="18" t="s">
        <v>111</v>
      </c>
      <c r="J20" s="18" t="s">
        <v>112</v>
      </c>
      <c r="K20" s="19" t="s">
        <v>23</v>
      </c>
    </row>
    <row r="21" spans="1:11" ht="38.1" customHeight="1">
      <c r="A21" s="20" t="s">
        <v>113</v>
      </c>
      <c r="B21" s="36"/>
      <c r="C21" s="37" t="str">
        <f>IF(OR(COUNT(B21)=0,$E$5&lt;=0),"",B21/$E$5)</f>
        <v/>
      </c>
      <c r="D21" s="20" t="s">
        <v>114</v>
      </c>
      <c r="E21" s="20"/>
      <c r="F21" s="37" t="str">
        <f>IF(OR(COUNT(C21)=0,$E$6&lt;=0),"",C21*$E$6/30.4375)</f>
        <v/>
      </c>
      <c r="G21" s="37"/>
      <c r="H21" s="37"/>
      <c r="I21" s="21"/>
      <c r="J21" s="21"/>
      <c r="K21" s="22" t="str">
        <f>IF(COUNT(B21)=0,"Needs input","Complete")</f>
        <v>Needs input</v>
      </c>
    </row>
    <row r="22" spans="1:11" ht="38.1" customHeight="1">
      <c r="A22" s="34" t="s">
        <v>115</v>
      </c>
      <c r="B22" s="38"/>
      <c r="C22" s="39"/>
      <c r="D22" s="34"/>
      <c r="E22" s="34"/>
      <c r="F22" s="39"/>
      <c r="G22" s="39"/>
      <c r="H22" s="39"/>
      <c r="I22" s="35"/>
      <c r="J22" s="35"/>
      <c r="K22" s="41"/>
    </row>
    <row r="23" spans="1:11" ht="38.1" customHeight="1">
      <c r="A23" s="20" t="s">
        <v>116</v>
      </c>
      <c r="B23" s="36"/>
      <c r="C23" s="37" t="str">
        <f t="shared" ref="C23:C48" si="0">IF(OR(COUNT(B23)=0,$E$5&lt;=0),"",B23/$E$5)</f>
        <v/>
      </c>
      <c r="D23" s="20" t="s">
        <v>117</v>
      </c>
      <c r="E23" s="40"/>
      <c r="F23" s="37" t="str">
        <f t="shared" ref="F23:F48" si="1">IF(OR(COUNT(C23)=0,$E$6&lt;=0),"",C23*$E$6/30.4375)</f>
        <v/>
      </c>
      <c r="G23" s="37" t="str">
        <f t="shared" ref="G23:G48" si="2">IF(OR(COUNT(F23)=0,COUNT(E23)=0),"",F23*E23)</f>
        <v/>
      </c>
      <c r="H23" s="37" t="str">
        <f t="shared" ref="H23:H48" si="3">IF(OR(COUNT(F23)=0,COUNT(E23)=0),"",F23-G23)</f>
        <v/>
      </c>
      <c r="I23" s="21"/>
      <c r="J23" s="21"/>
      <c r="K23" s="22" t="str">
        <f t="shared" ref="K23:K48" si="4">IF(COUNT(B23)=0,"",IF(COUNT(E23)=0,"Needs input","Complete"))</f>
        <v/>
      </c>
    </row>
    <row r="24" spans="1:11" ht="38.1" customHeight="1">
      <c r="A24" s="20" t="s">
        <v>118</v>
      </c>
      <c r="B24" s="36"/>
      <c r="C24" s="37" t="str">
        <f t="shared" si="0"/>
        <v/>
      </c>
      <c r="D24" s="20" t="s">
        <v>119</v>
      </c>
      <c r="E24" s="40"/>
      <c r="F24" s="37" t="str">
        <f t="shared" si="1"/>
        <v/>
      </c>
      <c r="G24" s="37" t="str">
        <f t="shared" si="2"/>
        <v/>
      </c>
      <c r="H24" s="37" t="str">
        <f t="shared" si="3"/>
        <v/>
      </c>
      <c r="I24" s="21"/>
      <c r="J24" s="21"/>
      <c r="K24" s="22" t="str">
        <f t="shared" si="4"/>
        <v/>
      </c>
    </row>
    <row r="25" spans="1:11" ht="38.1" customHeight="1">
      <c r="A25" s="20" t="s">
        <v>120</v>
      </c>
      <c r="B25" s="36"/>
      <c r="C25" s="37" t="str">
        <f t="shared" si="0"/>
        <v/>
      </c>
      <c r="D25" s="20" t="s">
        <v>121</v>
      </c>
      <c r="E25" s="40"/>
      <c r="F25" s="37" t="str">
        <f t="shared" si="1"/>
        <v/>
      </c>
      <c r="G25" s="37" t="str">
        <f t="shared" si="2"/>
        <v/>
      </c>
      <c r="H25" s="37" t="str">
        <f t="shared" si="3"/>
        <v/>
      </c>
      <c r="I25" s="21"/>
      <c r="J25" s="21"/>
      <c r="K25" s="22" t="str">
        <f t="shared" si="4"/>
        <v/>
      </c>
    </row>
    <row r="26" spans="1:11" ht="38.1" customHeight="1">
      <c r="A26" s="20" t="s">
        <v>122</v>
      </c>
      <c r="B26" s="36"/>
      <c r="C26" s="37" t="str">
        <f t="shared" si="0"/>
        <v/>
      </c>
      <c r="D26" s="20" t="s">
        <v>123</v>
      </c>
      <c r="E26" s="40"/>
      <c r="F26" s="37" t="str">
        <f t="shared" si="1"/>
        <v/>
      </c>
      <c r="G26" s="37" t="str">
        <f t="shared" si="2"/>
        <v/>
      </c>
      <c r="H26" s="37" t="str">
        <f t="shared" si="3"/>
        <v/>
      </c>
      <c r="I26" s="21"/>
      <c r="J26" s="21"/>
      <c r="K26" s="22" t="str">
        <f t="shared" si="4"/>
        <v/>
      </c>
    </row>
    <row r="27" spans="1:11" ht="38.1" customHeight="1">
      <c r="A27" s="20" t="s">
        <v>124</v>
      </c>
      <c r="B27" s="36"/>
      <c r="C27" s="37" t="str">
        <f t="shared" si="0"/>
        <v/>
      </c>
      <c r="D27" s="20" t="s">
        <v>125</v>
      </c>
      <c r="E27" s="40"/>
      <c r="F27" s="37" t="str">
        <f t="shared" si="1"/>
        <v/>
      </c>
      <c r="G27" s="37" t="str">
        <f t="shared" si="2"/>
        <v/>
      </c>
      <c r="H27" s="37" t="str">
        <f t="shared" si="3"/>
        <v/>
      </c>
      <c r="I27" s="21"/>
      <c r="J27" s="21"/>
      <c r="K27" s="22" t="str">
        <f t="shared" si="4"/>
        <v/>
      </c>
    </row>
    <row r="28" spans="1:11" ht="38.1" customHeight="1">
      <c r="A28" s="20" t="s">
        <v>126</v>
      </c>
      <c r="B28" s="36"/>
      <c r="C28" s="37" t="str">
        <f t="shared" si="0"/>
        <v/>
      </c>
      <c r="D28" s="20" t="s">
        <v>125</v>
      </c>
      <c r="E28" s="40"/>
      <c r="F28" s="37" t="str">
        <f t="shared" si="1"/>
        <v/>
      </c>
      <c r="G28" s="37" t="str">
        <f t="shared" si="2"/>
        <v/>
      </c>
      <c r="H28" s="37" t="str">
        <f t="shared" si="3"/>
        <v/>
      </c>
      <c r="I28" s="21"/>
      <c r="J28" s="21"/>
      <c r="K28" s="22" t="str">
        <f t="shared" si="4"/>
        <v/>
      </c>
    </row>
    <row r="29" spans="1:11" ht="38.1" customHeight="1">
      <c r="A29" s="20" t="s">
        <v>25</v>
      </c>
      <c r="B29" s="36"/>
      <c r="C29" s="37" t="str">
        <f t="shared" si="0"/>
        <v/>
      </c>
      <c r="D29" s="20" t="s">
        <v>125</v>
      </c>
      <c r="E29" s="40"/>
      <c r="F29" s="37" t="str">
        <f t="shared" si="1"/>
        <v/>
      </c>
      <c r="G29" s="37" t="str">
        <f t="shared" si="2"/>
        <v/>
      </c>
      <c r="H29" s="37" t="str">
        <f t="shared" si="3"/>
        <v/>
      </c>
      <c r="I29" s="21"/>
      <c r="J29" s="21"/>
      <c r="K29" s="22" t="str">
        <f t="shared" si="4"/>
        <v/>
      </c>
    </row>
    <row r="30" spans="1:11" ht="38.1" customHeight="1">
      <c r="A30" s="20" t="s">
        <v>127</v>
      </c>
      <c r="B30" s="36"/>
      <c r="C30" s="37" t="str">
        <f t="shared" si="0"/>
        <v/>
      </c>
      <c r="D30" s="20" t="s">
        <v>128</v>
      </c>
      <c r="E30" s="40"/>
      <c r="F30" s="37" t="str">
        <f t="shared" si="1"/>
        <v/>
      </c>
      <c r="G30" s="37" t="str">
        <f t="shared" si="2"/>
        <v/>
      </c>
      <c r="H30" s="37" t="str">
        <f t="shared" si="3"/>
        <v/>
      </c>
      <c r="I30" s="21"/>
      <c r="J30" s="21"/>
      <c r="K30" s="22" t="str">
        <f t="shared" si="4"/>
        <v/>
      </c>
    </row>
    <row r="31" spans="1:11" ht="38.1" customHeight="1">
      <c r="A31" s="20" t="s">
        <v>129</v>
      </c>
      <c r="B31" s="36"/>
      <c r="C31" s="37" t="str">
        <f t="shared" si="0"/>
        <v/>
      </c>
      <c r="D31" s="20" t="s">
        <v>130</v>
      </c>
      <c r="E31" s="40"/>
      <c r="F31" s="37" t="str">
        <f t="shared" si="1"/>
        <v/>
      </c>
      <c r="G31" s="37" t="str">
        <f t="shared" si="2"/>
        <v/>
      </c>
      <c r="H31" s="37" t="str">
        <f t="shared" si="3"/>
        <v/>
      </c>
      <c r="I31" s="21"/>
      <c r="J31" s="21"/>
      <c r="K31" s="22" t="str">
        <f t="shared" si="4"/>
        <v/>
      </c>
    </row>
    <row r="32" spans="1:11" ht="38.1" customHeight="1">
      <c r="A32" s="20" t="s">
        <v>131</v>
      </c>
      <c r="B32" s="36"/>
      <c r="C32" s="37" t="str">
        <f t="shared" si="0"/>
        <v/>
      </c>
      <c r="D32" s="20" t="s">
        <v>132</v>
      </c>
      <c r="E32" s="40"/>
      <c r="F32" s="37" t="str">
        <f t="shared" si="1"/>
        <v/>
      </c>
      <c r="G32" s="37" t="str">
        <f t="shared" si="2"/>
        <v/>
      </c>
      <c r="H32" s="37" t="str">
        <f t="shared" si="3"/>
        <v/>
      </c>
      <c r="I32" s="21"/>
      <c r="J32" s="21"/>
      <c r="K32" s="22" t="str">
        <f t="shared" si="4"/>
        <v/>
      </c>
    </row>
    <row r="33" spans="1:11" ht="38.1" customHeight="1">
      <c r="A33" s="20" t="s">
        <v>133</v>
      </c>
      <c r="B33" s="36"/>
      <c r="C33" s="37" t="str">
        <f t="shared" si="0"/>
        <v/>
      </c>
      <c r="D33" s="20" t="s">
        <v>134</v>
      </c>
      <c r="E33" s="40"/>
      <c r="F33" s="37" t="str">
        <f t="shared" si="1"/>
        <v/>
      </c>
      <c r="G33" s="37" t="str">
        <f t="shared" si="2"/>
        <v/>
      </c>
      <c r="H33" s="37" t="str">
        <f t="shared" si="3"/>
        <v/>
      </c>
      <c r="I33" s="21"/>
      <c r="J33" s="21"/>
      <c r="K33" s="22" t="str">
        <f t="shared" si="4"/>
        <v/>
      </c>
    </row>
    <row r="34" spans="1:11" ht="38.1" customHeight="1">
      <c r="A34" s="20" t="s">
        <v>135</v>
      </c>
      <c r="B34" s="36"/>
      <c r="C34" s="37" t="str">
        <f t="shared" si="0"/>
        <v/>
      </c>
      <c r="D34" s="20" t="s">
        <v>136</v>
      </c>
      <c r="E34" s="40"/>
      <c r="F34" s="37" t="str">
        <f t="shared" si="1"/>
        <v/>
      </c>
      <c r="G34" s="37" t="str">
        <f t="shared" si="2"/>
        <v/>
      </c>
      <c r="H34" s="37" t="str">
        <f t="shared" si="3"/>
        <v/>
      </c>
      <c r="I34" s="21"/>
      <c r="J34" s="21"/>
      <c r="K34" s="22" t="str">
        <f t="shared" si="4"/>
        <v/>
      </c>
    </row>
    <row r="35" spans="1:11" ht="38.1" customHeight="1">
      <c r="A35" s="20" t="s">
        <v>137</v>
      </c>
      <c r="B35" s="36"/>
      <c r="C35" s="37" t="str">
        <f t="shared" si="0"/>
        <v/>
      </c>
      <c r="D35" s="20" t="s">
        <v>138</v>
      </c>
      <c r="E35" s="40"/>
      <c r="F35" s="37" t="str">
        <f t="shared" si="1"/>
        <v/>
      </c>
      <c r="G35" s="37" t="str">
        <f t="shared" si="2"/>
        <v/>
      </c>
      <c r="H35" s="37" t="str">
        <f t="shared" si="3"/>
        <v/>
      </c>
      <c r="I35" s="21"/>
      <c r="J35" s="21"/>
      <c r="K35" s="22" t="str">
        <f t="shared" si="4"/>
        <v/>
      </c>
    </row>
    <row r="36" spans="1:11" ht="38.1" customHeight="1">
      <c r="A36" s="20" t="s">
        <v>139</v>
      </c>
      <c r="B36" s="36"/>
      <c r="C36" s="37" t="str">
        <f t="shared" si="0"/>
        <v/>
      </c>
      <c r="D36" s="20" t="s">
        <v>140</v>
      </c>
      <c r="E36" s="40"/>
      <c r="F36" s="37" t="str">
        <f t="shared" si="1"/>
        <v/>
      </c>
      <c r="G36" s="37" t="str">
        <f t="shared" si="2"/>
        <v/>
      </c>
      <c r="H36" s="37" t="str">
        <f t="shared" si="3"/>
        <v/>
      </c>
      <c r="I36" s="21"/>
      <c r="J36" s="21"/>
      <c r="K36" s="22" t="str">
        <f t="shared" si="4"/>
        <v/>
      </c>
    </row>
    <row r="37" spans="1:11" ht="38.1" customHeight="1">
      <c r="A37" s="20" t="s">
        <v>141</v>
      </c>
      <c r="B37" s="36"/>
      <c r="C37" s="37" t="str">
        <f t="shared" si="0"/>
        <v/>
      </c>
      <c r="D37" s="20" t="s">
        <v>142</v>
      </c>
      <c r="E37" s="40"/>
      <c r="F37" s="37" t="str">
        <f t="shared" si="1"/>
        <v/>
      </c>
      <c r="G37" s="37" t="str">
        <f t="shared" si="2"/>
        <v/>
      </c>
      <c r="H37" s="37" t="str">
        <f t="shared" si="3"/>
        <v/>
      </c>
      <c r="I37" s="21"/>
      <c r="J37" s="21"/>
      <c r="K37" s="22" t="str">
        <f t="shared" si="4"/>
        <v/>
      </c>
    </row>
    <row r="38" spans="1:11" ht="38.1" customHeight="1">
      <c r="A38" s="20" t="s">
        <v>143</v>
      </c>
      <c r="B38" s="36"/>
      <c r="C38" s="37" t="str">
        <f t="shared" si="0"/>
        <v/>
      </c>
      <c r="D38" s="20" t="s">
        <v>144</v>
      </c>
      <c r="E38" s="40"/>
      <c r="F38" s="37" t="str">
        <f t="shared" si="1"/>
        <v/>
      </c>
      <c r="G38" s="37" t="str">
        <f t="shared" si="2"/>
        <v/>
      </c>
      <c r="H38" s="37" t="str">
        <f t="shared" si="3"/>
        <v/>
      </c>
      <c r="I38" s="21"/>
      <c r="J38" s="21"/>
      <c r="K38" s="22" t="str">
        <f t="shared" si="4"/>
        <v/>
      </c>
    </row>
    <row r="39" spans="1:11" ht="38.1" customHeight="1">
      <c r="A39" s="20" t="s">
        <v>145</v>
      </c>
      <c r="B39" s="36"/>
      <c r="C39" s="37" t="str">
        <f t="shared" si="0"/>
        <v/>
      </c>
      <c r="D39" s="20" t="s">
        <v>146</v>
      </c>
      <c r="E39" s="40"/>
      <c r="F39" s="37" t="str">
        <f t="shared" si="1"/>
        <v/>
      </c>
      <c r="G39" s="37" t="str">
        <f t="shared" si="2"/>
        <v/>
      </c>
      <c r="H39" s="37" t="str">
        <f t="shared" si="3"/>
        <v/>
      </c>
      <c r="I39" s="21"/>
      <c r="J39" s="21"/>
      <c r="K39" s="22" t="str">
        <f t="shared" si="4"/>
        <v/>
      </c>
    </row>
    <row r="40" spans="1:11" ht="38.1" customHeight="1">
      <c r="A40" s="20" t="s">
        <v>147</v>
      </c>
      <c r="B40" s="36"/>
      <c r="C40" s="37" t="str">
        <f t="shared" si="0"/>
        <v/>
      </c>
      <c r="D40" s="20" t="s">
        <v>146</v>
      </c>
      <c r="E40" s="40"/>
      <c r="F40" s="37" t="str">
        <f t="shared" si="1"/>
        <v/>
      </c>
      <c r="G40" s="37" t="str">
        <f t="shared" si="2"/>
        <v/>
      </c>
      <c r="H40" s="37" t="str">
        <f t="shared" si="3"/>
        <v/>
      </c>
      <c r="I40" s="21"/>
      <c r="J40" s="21"/>
      <c r="K40" s="22" t="str">
        <f t="shared" si="4"/>
        <v/>
      </c>
    </row>
    <row r="41" spans="1:11" ht="38.1" customHeight="1">
      <c r="A41" s="20" t="s">
        <v>148</v>
      </c>
      <c r="B41" s="36"/>
      <c r="C41" s="37" t="str">
        <f t="shared" si="0"/>
        <v/>
      </c>
      <c r="D41" s="20" t="s">
        <v>149</v>
      </c>
      <c r="E41" s="40"/>
      <c r="F41" s="37" t="str">
        <f t="shared" si="1"/>
        <v/>
      </c>
      <c r="G41" s="37" t="str">
        <f t="shared" si="2"/>
        <v/>
      </c>
      <c r="H41" s="37" t="str">
        <f t="shared" si="3"/>
        <v/>
      </c>
      <c r="I41" s="21"/>
      <c r="J41" s="21"/>
      <c r="K41" s="22" t="str">
        <f t="shared" si="4"/>
        <v/>
      </c>
    </row>
    <row r="42" spans="1:11" ht="38.1" customHeight="1">
      <c r="A42" s="20" t="s">
        <v>150</v>
      </c>
      <c r="B42" s="36"/>
      <c r="C42" s="37" t="str">
        <f t="shared" si="0"/>
        <v/>
      </c>
      <c r="D42" s="20" t="s">
        <v>146</v>
      </c>
      <c r="E42" s="40"/>
      <c r="F42" s="37" t="str">
        <f t="shared" si="1"/>
        <v/>
      </c>
      <c r="G42" s="37" t="str">
        <f t="shared" si="2"/>
        <v/>
      </c>
      <c r="H42" s="37" t="str">
        <f t="shared" si="3"/>
        <v/>
      </c>
      <c r="I42" s="21"/>
      <c r="J42" s="21"/>
      <c r="K42" s="22" t="str">
        <f t="shared" si="4"/>
        <v/>
      </c>
    </row>
    <row r="43" spans="1:11" ht="38.1" customHeight="1">
      <c r="A43" s="20" t="s">
        <v>151</v>
      </c>
      <c r="B43" s="36"/>
      <c r="C43" s="37" t="str">
        <f t="shared" si="0"/>
        <v/>
      </c>
      <c r="D43" s="20" t="s">
        <v>152</v>
      </c>
      <c r="E43" s="40"/>
      <c r="F43" s="37" t="str">
        <f t="shared" si="1"/>
        <v/>
      </c>
      <c r="G43" s="37" t="str">
        <f t="shared" si="2"/>
        <v/>
      </c>
      <c r="H43" s="37" t="str">
        <f t="shared" si="3"/>
        <v/>
      </c>
      <c r="I43" s="21"/>
      <c r="J43" s="21"/>
      <c r="K43" s="22" t="str">
        <f t="shared" si="4"/>
        <v/>
      </c>
    </row>
    <row r="44" spans="1:11" ht="38.1" customHeight="1">
      <c r="A44" s="20" t="s">
        <v>153</v>
      </c>
      <c r="B44" s="36"/>
      <c r="C44" s="37" t="str">
        <f t="shared" si="0"/>
        <v/>
      </c>
      <c r="D44" s="20" t="s">
        <v>125</v>
      </c>
      <c r="E44" s="40"/>
      <c r="F44" s="37" t="str">
        <f t="shared" si="1"/>
        <v/>
      </c>
      <c r="G44" s="37" t="str">
        <f t="shared" si="2"/>
        <v/>
      </c>
      <c r="H44" s="37" t="str">
        <f t="shared" si="3"/>
        <v/>
      </c>
      <c r="I44" s="21"/>
      <c r="J44" s="21"/>
      <c r="K44" s="22" t="str">
        <f t="shared" si="4"/>
        <v/>
      </c>
    </row>
    <row r="45" spans="1:11" ht="38.1" customHeight="1">
      <c r="A45" s="20" t="s">
        <v>154</v>
      </c>
      <c r="B45" s="36"/>
      <c r="C45" s="37" t="str">
        <f t="shared" si="0"/>
        <v/>
      </c>
      <c r="D45" s="20" t="s">
        <v>155</v>
      </c>
      <c r="E45" s="40"/>
      <c r="F45" s="37" t="str">
        <f t="shared" si="1"/>
        <v/>
      </c>
      <c r="G45" s="37" t="str">
        <f t="shared" si="2"/>
        <v/>
      </c>
      <c r="H45" s="37" t="str">
        <f t="shared" si="3"/>
        <v/>
      </c>
      <c r="I45" s="21"/>
      <c r="J45" s="21"/>
      <c r="K45" s="22" t="str">
        <f t="shared" si="4"/>
        <v/>
      </c>
    </row>
    <row r="46" spans="1:11" ht="38.1" customHeight="1">
      <c r="A46" s="20" t="s">
        <v>156</v>
      </c>
      <c r="B46" s="36"/>
      <c r="C46" s="37" t="str">
        <f t="shared" si="0"/>
        <v/>
      </c>
      <c r="D46" s="20" t="s">
        <v>157</v>
      </c>
      <c r="E46" s="40"/>
      <c r="F46" s="37" t="str">
        <f t="shared" si="1"/>
        <v/>
      </c>
      <c r="G46" s="37" t="str">
        <f t="shared" si="2"/>
        <v/>
      </c>
      <c r="H46" s="37" t="str">
        <f t="shared" si="3"/>
        <v/>
      </c>
      <c r="I46" s="21"/>
      <c r="J46" s="21"/>
      <c r="K46" s="22" t="str">
        <f t="shared" si="4"/>
        <v/>
      </c>
    </row>
    <row r="47" spans="1:11" ht="38.1" customHeight="1">
      <c r="A47" s="20" t="s">
        <v>158</v>
      </c>
      <c r="B47" s="36"/>
      <c r="C47" s="37" t="str">
        <f t="shared" si="0"/>
        <v/>
      </c>
      <c r="D47" s="20" t="s">
        <v>157</v>
      </c>
      <c r="E47" s="40"/>
      <c r="F47" s="37" t="str">
        <f t="shared" si="1"/>
        <v/>
      </c>
      <c r="G47" s="37" t="str">
        <f t="shared" si="2"/>
        <v/>
      </c>
      <c r="H47" s="37" t="str">
        <f t="shared" si="3"/>
        <v/>
      </c>
      <c r="I47" s="21"/>
      <c r="J47" s="21"/>
      <c r="K47" s="22" t="str">
        <f t="shared" si="4"/>
        <v/>
      </c>
    </row>
    <row r="48" spans="1:11" ht="38.1" customHeight="1">
      <c r="A48" s="20" t="s">
        <v>159</v>
      </c>
      <c r="B48" s="36"/>
      <c r="C48" s="37" t="str">
        <f t="shared" si="0"/>
        <v/>
      </c>
      <c r="D48" s="20" t="s">
        <v>157</v>
      </c>
      <c r="E48" s="40"/>
      <c r="F48" s="37" t="str">
        <f t="shared" si="1"/>
        <v/>
      </c>
      <c r="G48" s="37" t="str">
        <f t="shared" si="2"/>
        <v/>
      </c>
      <c r="H48" s="37" t="str">
        <f t="shared" si="3"/>
        <v/>
      </c>
      <c r="I48" s="21"/>
      <c r="J48" s="21"/>
      <c r="K48" s="22" t="str">
        <f t="shared" si="4"/>
        <v/>
      </c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1.95" customHeight="1">
      <c r="A50" s="16" t="s">
        <v>160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30" customHeight="1">
      <c r="A51" s="27" t="s">
        <v>161</v>
      </c>
      <c r="B51" s="42"/>
      <c r="C51" s="1"/>
      <c r="D51" s="27" t="s">
        <v>162</v>
      </c>
      <c r="E51" s="42"/>
      <c r="F51" s="1"/>
      <c r="G51" s="27" t="s">
        <v>163</v>
      </c>
      <c r="H51" s="42"/>
      <c r="I51" s="1"/>
      <c r="J51" s="1"/>
      <c r="K51" s="1"/>
    </row>
    <row r="52" spans="1:11" ht="30" customHeight="1">
      <c r="A52" s="27" t="s">
        <v>164</v>
      </c>
      <c r="B52" s="42"/>
      <c r="C52" s="1"/>
      <c r="D52" s="27" t="s">
        <v>165</v>
      </c>
      <c r="E52" s="42"/>
      <c r="F52" s="1"/>
      <c r="G52" s="27" t="s">
        <v>166</v>
      </c>
      <c r="H52" s="42"/>
      <c r="I52" s="1"/>
      <c r="J52" s="1"/>
      <c r="K52" s="1"/>
    </row>
    <row r="53" spans="1:11" ht="30" customHeight="1">
      <c r="A53" s="27" t="s">
        <v>167</v>
      </c>
      <c r="B53" s="42"/>
      <c r="C53" s="1"/>
      <c r="D53" s="27" t="s">
        <v>168</v>
      </c>
      <c r="E53" s="42"/>
      <c r="F53" s="1"/>
      <c r="G53" s="27" t="s">
        <v>169</v>
      </c>
      <c r="H53" s="43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1.95" customHeight="1">
      <c r="A55" s="16" t="s">
        <v>170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36" customHeight="1">
      <c r="A56" s="28" t="s">
        <v>171</v>
      </c>
      <c r="B56" s="49" t="s">
        <v>172</v>
      </c>
      <c r="C56" s="49"/>
      <c r="D56" s="49"/>
      <c r="E56" s="49"/>
      <c r="F56" s="49"/>
      <c r="G56" s="49"/>
      <c r="H56" s="49"/>
      <c r="I56" s="49"/>
      <c r="J56" s="49"/>
      <c r="K56" s="49"/>
    </row>
    <row r="57" spans="1:11" ht="36" customHeight="1">
      <c r="A57" s="28" t="s">
        <v>94</v>
      </c>
      <c r="B57" s="49" t="s">
        <v>173</v>
      </c>
      <c r="C57" s="49"/>
      <c r="D57" s="49"/>
      <c r="E57" s="49"/>
      <c r="F57" s="49"/>
      <c r="G57" s="49"/>
      <c r="H57" s="49"/>
      <c r="I57" s="49"/>
      <c r="J57" s="49"/>
      <c r="K57" s="49"/>
    </row>
    <row r="58" spans="1:11" ht="36" customHeight="1">
      <c r="A58" s="28" t="s">
        <v>96</v>
      </c>
      <c r="B58" s="49" t="s">
        <v>174</v>
      </c>
      <c r="C58" s="49"/>
      <c r="D58" s="49"/>
      <c r="E58" s="49"/>
      <c r="F58" s="49"/>
      <c r="G58" s="49"/>
      <c r="H58" s="49"/>
      <c r="I58" s="49"/>
      <c r="J58" s="49"/>
      <c r="K58" s="49"/>
    </row>
    <row r="59" spans="1:11" ht="36" customHeight="1">
      <c r="A59" s="28" t="s">
        <v>175</v>
      </c>
      <c r="B59" s="49" t="s">
        <v>176</v>
      </c>
      <c r="C59" s="49"/>
      <c r="D59" s="49"/>
      <c r="E59" s="49"/>
      <c r="F59" s="49"/>
      <c r="G59" s="49"/>
      <c r="H59" s="49"/>
      <c r="I59" s="49"/>
      <c r="J59" s="49"/>
      <c r="K59" s="49"/>
    </row>
    <row r="60" spans="1:11" ht="36" customHeight="1">
      <c r="A60" s="28" t="s">
        <v>177</v>
      </c>
      <c r="B60" s="49" t="s">
        <v>178</v>
      </c>
      <c r="C60" s="49"/>
      <c r="D60" s="49"/>
      <c r="E60" s="49"/>
      <c r="F60" s="49"/>
      <c r="G60" s="49"/>
      <c r="H60" s="49"/>
      <c r="I60" s="49"/>
      <c r="J60" s="49"/>
      <c r="K60" s="49"/>
    </row>
    <row r="61" spans="1:11" ht="36" customHeight="1">
      <c r="A61" s="28" t="s">
        <v>179</v>
      </c>
      <c r="B61" s="49" t="s">
        <v>180</v>
      </c>
      <c r="C61" s="49"/>
      <c r="D61" s="49"/>
      <c r="E61" s="49"/>
      <c r="F61" s="49"/>
      <c r="G61" s="49"/>
      <c r="H61" s="49"/>
      <c r="I61" s="49"/>
      <c r="J61" s="49"/>
      <c r="K61" s="49"/>
    </row>
    <row r="62" spans="1:11" ht="36" customHeight="1">
      <c r="A62" s="28" t="s">
        <v>181</v>
      </c>
      <c r="B62" s="49" t="s">
        <v>182</v>
      </c>
      <c r="C62" s="49"/>
      <c r="D62" s="49"/>
      <c r="E62" s="49"/>
      <c r="F62" s="49"/>
      <c r="G62" s="49"/>
      <c r="H62" s="49"/>
      <c r="I62" s="49"/>
      <c r="J62" s="49"/>
      <c r="K62" s="49"/>
    </row>
    <row r="63" spans="1:11" ht="36" customHeight="1">
      <c r="A63" s="28" t="s">
        <v>183</v>
      </c>
      <c r="B63" s="49" t="s">
        <v>184</v>
      </c>
      <c r="C63" s="49"/>
      <c r="D63" s="49"/>
      <c r="E63" s="49"/>
      <c r="F63" s="49"/>
      <c r="G63" s="49"/>
      <c r="H63" s="49"/>
      <c r="I63" s="49"/>
      <c r="J63" s="49"/>
      <c r="K63" s="49"/>
    </row>
  </sheetData>
  <mergeCells count="9">
    <mergeCell ref="B60:K60"/>
    <mergeCell ref="B61:K61"/>
    <mergeCell ref="B62:K62"/>
    <mergeCell ref="B63:K63"/>
    <mergeCell ref="A3:K3"/>
    <mergeCell ref="B56:K56"/>
    <mergeCell ref="B57:K57"/>
    <mergeCell ref="B58:K58"/>
    <mergeCell ref="B59:K59"/>
  </mergeCells>
  <conditionalFormatting sqref="E17">
    <cfRule type="containsText" dxfId="14" priority="1" operator="containsText" text="Green"/>
    <cfRule type="containsText" dxfId="13" priority="3" operator="containsText" text="Amber"/>
    <cfRule type="containsText" dxfId="12" priority="5" operator="containsText" text="Check date"/>
    <cfRule type="containsText" dxfId="11" priority="6" operator="containsText" text="Needs work"/>
    <cfRule type="containsText" dxfId="10" priority="9" operator="containsText" text="Red"/>
  </conditionalFormatting>
  <conditionalFormatting sqref="K21:K48">
    <cfRule type="containsText" dxfId="9" priority="12" operator="containsText" text="Green"/>
    <cfRule type="containsText" dxfId="8" priority="14" operator="containsText" text="Amber"/>
    <cfRule type="containsText" dxfId="7" priority="16" operator="containsText" text="Check date"/>
    <cfRule type="containsText" dxfId="6" priority="17" operator="containsText" text="Needs work"/>
    <cfRule type="containsText" dxfId="5" priority="20" operator="containsText" text="Red"/>
  </conditionalFormatting>
  <dataValidations count="1">
    <dataValidation type="decimal" sqref="E7 E23:E48" xr:uid="{00000000-0002-0000-0100-000000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5A5A5"/>
  </sheetPr>
  <dimension ref="A1:R38"/>
  <sheetViews>
    <sheetView showGridLines="0" tabSelected="1" workbookViewId="0">
      <pane xSplit="4" ySplit="10" topLeftCell="E11" activePane="bottomRight" state="frozen"/>
      <selection pane="topRight"/>
      <selection pane="bottomLeft"/>
      <selection pane="bottomRight" activeCell="E11" sqref="E11"/>
    </sheetView>
  </sheetViews>
  <sheetFormatPr defaultRowHeight="14.25"/>
  <cols>
    <col min="1" max="1" width="12" customWidth="1"/>
    <col min="2" max="2" width="15" customWidth="1"/>
    <col min="3" max="3" width="25" customWidth="1"/>
    <col min="4" max="4" width="35" customWidth="1"/>
    <col min="5" max="6" width="20" customWidth="1"/>
    <col min="7" max="8" width="25" customWidth="1"/>
    <col min="9" max="9" width="13" customWidth="1"/>
    <col min="10" max="12" width="17" customWidth="1"/>
    <col min="13" max="14" width="25" customWidth="1"/>
    <col min="15" max="15" width="24" customWidth="1"/>
    <col min="16" max="16" width="16" customWidth="1"/>
    <col min="17" max="17" width="14" customWidth="1"/>
    <col min="18" max="18" width="20" customWidth="1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 customHeight="1">
      <c r="A2" s="2" t="s">
        <v>185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47" t="s">
        <v>186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3" t="s">
        <v>75</v>
      </c>
      <c r="B5" s="4"/>
      <c r="C5" s="1"/>
      <c r="D5" s="3" t="s">
        <v>81</v>
      </c>
      <c r="E5" s="4"/>
      <c r="F5" s="1"/>
      <c r="G5" s="3" t="s">
        <v>187</v>
      </c>
      <c r="H5" s="32">
        <f>SUM(J11:J30)</f>
        <v>0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3" t="s">
        <v>188</v>
      </c>
      <c r="B6" s="4"/>
      <c r="C6" s="1"/>
      <c r="D6" s="3" t="s">
        <v>189</v>
      </c>
      <c r="E6" s="5">
        <v>46282</v>
      </c>
      <c r="F6" s="1"/>
      <c r="G6" s="3" t="s">
        <v>190</v>
      </c>
      <c r="H6" s="32">
        <f>SUM(K11:K30)</f>
        <v>0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/>
      <c r="B7" s="1"/>
      <c r="C7" s="1"/>
      <c r="D7" s="1"/>
      <c r="E7" s="1"/>
      <c r="F7" s="1"/>
      <c r="G7" s="3" t="s">
        <v>191</v>
      </c>
      <c r="H7" s="32">
        <f>SUM(L11:L30)</f>
        <v>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/>
      <c r="B8" s="1"/>
      <c r="C8" s="1"/>
      <c r="D8" s="1"/>
      <c r="E8" s="1"/>
      <c r="F8" s="1"/>
      <c r="G8" s="3" t="s">
        <v>192</v>
      </c>
      <c r="H8" s="33">
        <f>COUNTIF(R11:R30,"Missing critical details")</f>
        <v>8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1"/>
      <c r="B9" s="1"/>
      <c r="C9" s="1"/>
      <c r="D9" s="1"/>
      <c r="E9" s="1"/>
      <c r="F9" s="1"/>
      <c r="G9" s="3" t="s">
        <v>193</v>
      </c>
      <c r="H9" s="33">
        <f>COUNTIF(R11:R30,"Needs follow-up")</f>
        <v>12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6" customHeight="1">
      <c r="A10" s="17" t="s">
        <v>194</v>
      </c>
      <c r="B10" s="18" t="s">
        <v>79</v>
      </c>
      <c r="C10" s="18" t="s">
        <v>195</v>
      </c>
      <c r="D10" s="18" t="s">
        <v>196</v>
      </c>
      <c r="E10" s="18" t="s">
        <v>197</v>
      </c>
      <c r="F10" s="18" t="s">
        <v>198</v>
      </c>
      <c r="G10" s="18" t="s">
        <v>199</v>
      </c>
      <c r="H10" s="18" t="s">
        <v>200</v>
      </c>
      <c r="I10" s="18" t="s">
        <v>201</v>
      </c>
      <c r="J10" s="18" t="s">
        <v>187</v>
      </c>
      <c r="K10" s="18" t="s">
        <v>190</v>
      </c>
      <c r="L10" s="18" t="s">
        <v>202</v>
      </c>
      <c r="M10" s="18" t="s">
        <v>203</v>
      </c>
      <c r="N10" s="18" t="s">
        <v>204</v>
      </c>
      <c r="O10" s="18" t="s">
        <v>205</v>
      </c>
      <c r="P10" s="18" t="s">
        <v>20</v>
      </c>
      <c r="Q10" s="18" t="s">
        <v>206</v>
      </c>
      <c r="R10" s="19" t="s">
        <v>23</v>
      </c>
    </row>
    <row r="11" spans="1:18" ht="50.1" customHeight="1">
      <c r="A11" s="44" t="s">
        <v>24</v>
      </c>
      <c r="B11" s="44"/>
      <c r="C11" s="44" t="s">
        <v>207</v>
      </c>
      <c r="D11" s="44" t="s">
        <v>208</v>
      </c>
      <c r="E11" s="44" t="s">
        <v>209</v>
      </c>
      <c r="F11" s="44"/>
      <c r="G11" s="44"/>
      <c r="H11" s="44"/>
      <c r="I11" s="44"/>
      <c r="J11" s="45"/>
      <c r="K11" s="45"/>
      <c r="L11" s="37" t="str">
        <f t="shared" ref="L11:L30" si="0">IF(OR(COUNT(J11)=0,COUNT(K11)=0),"",MAX(0,K11-J11))</f>
        <v/>
      </c>
      <c r="M11" s="44"/>
      <c r="N11" s="44"/>
      <c r="O11" s="44"/>
      <c r="P11" s="44"/>
      <c r="Q11" s="46"/>
      <c r="R11" s="22" t="str">
        <f t="shared" ref="R11:R30" si="1">IF(C11="","",IF(AND(E11&lt;&gt;"Unclassified, review required",G11&lt;&gt;"",H11&lt;&gt;"",COUNT(J11)&gt;0,COUNT(K11)&gt;0,P11&lt;&gt;"",COUNT(Q11)&gt;0),"Ready",IF(AND(A11="Critical",OR(G11="",H11="",COUNT(K11)=0,P11="")),"Missing critical details","Needs follow-up")))</f>
        <v>Missing critical details</v>
      </c>
    </row>
    <row r="12" spans="1:18" ht="50.1" customHeight="1">
      <c r="A12" s="44" t="s">
        <v>24</v>
      </c>
      <c r="B12" s="44"/>
      <c r="C12" s="44" t="s">
        <v>210</v>
      </c>
      <c r="D12" s="44" t="s">
        <v>211</v>
      </c>
      <c r="E12" s="44" t="s">
        <v>209</v>
      </c>
      <c r="F12" s="44"/>
      <c r="G12" s="44"/>
      <c r="H12" s="44"/>
      <c r="I12" s="44"/>
      <c r="J12" s="45"/>
      <c r="K12" s="45"/>
      <c r="L12" s="37" t="str">
        <f t="shared" si="0"/>
        <v/>
      </c>
      <c r="M12" s="44"/>
      <c r="N12" s="44"/>
      <c r="O12" s="44"/>
      <c r="P12" s="44"/>
      <c r="Q12" s="46"/>
      <c r="R12" s="22" t="str">
        <f t="shared" si="1"/>
        <v>Missing critical details</v>
      </c>
    </row>
    <row r="13" spans="1:18" ht="50.1" customHeight="1">
      <c r="A13" s="44" t="s">
        <v>34</v>
      </c>
      <c r="B13" s="44"/>
      <c r="C13" s="44" t="s">
        <v>212</v>
      </c>
      <c r="D13" s="44" t="s">
        <v>213</v>
      </c>
      <c r="E13" s="44" t="s">
        <v>209</v>
      </c>
      <c r="F13" s="44"/>
      <c r="G13" s="44"/>
      <c r="H13" s="44"/>
      <c r="I13" s="44"/>
      <c r="J13" s="45"/>
      <c r="K13" s="45"/>
      <c r="L13" s="37" t="str">
        <f t="shared" si="0"/>
        <v/>
      </c>
      <c r="M13" s="44"/>
      <c r="N13" s="44"/>
      <c r="O13" s="44"/>
      <c r="P13" s="44"/>
      <c r="Q13" s="46"/>
      <c r="R13" s="22" t="str">
        <f t="shared" si="1"/>
        <v>Needs follow-up</v>
      </c>
    </row>
    <row r="14" spans="1:18" ht="50.1" customHeight="1">
      <c r="A14" s="44" t="s">
        <v>24</v>
      </c>
      <c r="B14" s="44"/>
      <c r="C14" s="44" t="s">
        <v>214</v>
      </c>
      <c r="D14" s="44" t="s">
        <v>215</v>
      </c>
      <c r="E14" s="44" t="s">
        <v>209</v>
      </c>
      <c r="F14" s="44"/>
      <c r="G14" s="44"/>
      <c r="H14" s="44"/>
      <c r="I14" s="44"/>
      <c r="J14" s="45"/>
      <c r="K14" s="45"/>
      <c r="L14" s="37" t="str">
        <f t="shared" si="0"/>
        <v/>
      </c>
      <c r="M14" s="44"/>
      <c r="N14" s="44"/>
      <c r="O14" s="44"/>
      <c r="P14" s="44"/>
      <c r="Q14" s="46"/>
      <c r="R14" s="22" t="str">
        <f t="shared" si="1"/>
        <v>Missing critical details</v>
      </c>
    </row>
    <row r="15" spans="1:18" ht="50.1" customHeight="1">
      <c r="A15" s="44" t="s">
        <v>24</v>
      </c>
      <c r="B15" s="44"/>
      <c r="C15" s="44" t="s">
        <v>216</v>
      </c>
      <c r="D15" s="44" t="s">
        <v>217</v>
      </c>
      <c r="E15" s="44" t="s">
        <v>209</v>
      </c>
      <c r="F15" s="44"/>
      <c r="G15" s="44"/>
      <c r="H15" s="44"/>
      <c r="I15" s="44"/>
      <c r="J15" s="45"/>
      <c r="K15" s="45"/>
      <c r="L15" s="37" t="str">
        <f t="shared" si="0"/>
        <v/>
      </c>
      <c r="M15" s="44"/>
      <c r="N15" s="44"/>
      <c r="O15" s="44"/>
      <c r="P15" s="44"/>
      <c r="Q15" s="46"/>
      <c r="R15" s="22" t="str">
        <f t="shared" si="1"/>
        <v>Missing critical details</v>
      </c>
    </row>
    <row r="16" spans="1:18" ht="50.1" customHeight="1">
      <c r="A16" s="44" t="s">
        <v>24</v>
      </c>
      <c r="B16" s="44"/>
      <c r="C16" s="44" t="s">
        <v>218</v>
      </c>
      <c r="D16" s="44" t="s">
        <v>219</v>
      </c>
      <c r="E16" s="44" t="s">
        <v>209</v>
      </c>
      <c r="F16" s="44"/>
      <c r="G16" s="44"/>
      <c r="H16" s="44"/>
      <c r="I16" s="44"/>
      <c r="J16" s="45"/>
      <c r="K16" s="45"/>
      <c r="L16" s="37" t="str">
        <f t="shared" si="0"/>
        <v/>
      </c>
      <c r="M16" s="44"/>
      <c r="N16" s="44"/>
      <c r="O16" s="44"/>
      <c r="P16" s="44"/>
      <c r="Q16" s="46"/>
      <c r="R16" s="22" t="str">
        <f t="shared" si="1"/>
        <v>Missing critical details</v>
      </c>
    </row>
    <row r="17" spans="1:18" ht="50.1" customHeight="1">
      <c r="A17" s="44" t="s">
        <v>24</v>
      </c>
      <c r="B17" s="44"/>
      <c r="C17" s="44" t="s">
        <v>220</v>
      </c>
      <c r="D17" s="44" t="s">
        <v>221</v>
      </c>
      <c r="E17" s="44" t="s">
        <v>209</v>
      </c>
      <c r="F17" s="44"/>
      <c r="G17" s="44"/>
      <c r="H17" s="44"/>
      <c r="I17" s="44"/>
      <c r="J17" s="45"/>
      <c r="K17" s="45"/>
      <c r="L17" s="37" t="str">
        <f t="shared" si="0"/>
        <v/>
      </c>
      <c r="M17" s="44"/>
      <c r="N17" s="44"/>
      <c r="O17" s="44"/>
      <c r="P17" s="44"/>
      <c r="Q17" s="46"/>
      <c r="R17" s="22" t="str">
        <f t="shared" si="1"/>
        <v>Missing critical details</v>
      </c>
    </row>
    <row r="18" spans="1:18" ht="50.1" customHeight="1">
      <c r="A18" s="44" t="s">
        <v>24</v>
      </c>
      <c r="B18" s="44"/>
      <c r="C18" s="44" t="s">
        <v>222</v>
      </c>
      <c r="D18" s="44" t="s">
        <v>223</v>
      </c>
      <c r="E18" s="44" t="s">
        <v>209</v>
      </c>
      <c r="F18" s="44"/>
      <c r="G18" s="44"/>
      <c r="H18" s="44"/>
      <c r="I18" s="44"/>
      <c r="J18" s="45"/>
      <c r="K18" s="45"/>
      <c r="L18" s="37" t="str">
        <f t="shared" si="0"/>
        <v/>
      </c>
      <c r="M18" s="44"/>
      <c r="N18" s="44"/>
      <c r="O18" s="44"/>
      <c r="P18" s="44"/>
      <c r="Q18" s="46"/>
      <c r="R18" s="22" t="str">
        <f t="shared" si="1"/>
        <v>Missing critical details</v>
      </c>
    </row>
    <row r="19" spans="1:18" ht="50.1" customHeight="1">
      <c r="A19" s="44" t="s">
        <v>24</v>
      </c>
      <c r="B19" s="44"/>
      <c r="C19" s="44" t="s">
        <v>224</v>
      </c>
      <c r="D19" s="44" t="s">
        <v>225</v>
      </c>
      <c r="E19" s="44" t="s">
        <v>209</v>
      </c>
      <c r="F19" s="44"/>
      <c r="G19" s="44"/>
      <c r="H19" s="44"/>
      <c r="I19" s="44"/>
      <c r="J19" s="45"/>
      <c r="K19" s="45"/>
      <c r="L19" s="37" t="str">
        <f t="shared" si="0"/>
        <v/>
      </c>
      <c r="M19" s="44"/>
      <c r="N19" s="44"/>
      <c r="O19" s="44"/>
      <c r="P19" s="44"/>
      <c r="Q19" s="46"/>
      <c r="R19" s="22" t="str">
        <f t="shared" si="1"/>
        <v>Missing critical details</v>
      </c>
    </row>
    <row r="20" spans="1:18" ht="50.1" customHeight="1">
      <c r="A20" s="44" t="s">
        <v>34</v>
      </c>
      <c r="B20" s="44"/>
      <c r="C20" s="44" t="s">
        <v>226</v>
      </c>
      <c r="D20" s="44" t="s">
        <v>227</v>
      </c>
      <c r="E20" s="44" t="s">
        <v>209</v>
      </c>
      <c r="F20" s="44"/>
      <c r="G20" s="44"/>
      <c r="H20" s="44"/>
      <c r="I20" s="44"/>
      <c r="J20" s="45"/>
      <c r="K20" s="45"/>
      <c r="L20" s="37" t="str">
        <f t="shared" si="0"/>
        <v/>
      </c>
      <c r="M20" s="44"/>
      <c r="N20" s="44"/>
      <c r="O20" s="44"/>
      <c r="P20" s="44"/>
      <c r="Q20" s="46"/>
      <c r="R20" s="22" t="str">
        <f t="shared" si="1"/>
        <v>Needs follow-up</v>
      </c>
    </row>
    <row r="21" spans="1:18" ht="50.1" customHeight="1">
      <c r="A21" s="44" t="s">
        <v>34</v>
      </c>
      <c r="B21" s="44"/>
      <c r="C21" s="44" t="s">
        <v>151</v>
      </c>
      <c r="D21" s="44" t="s">
        <v>228</v>
      </c>
      <c r="E21" s="44" t="s">
        <v>209</v>
      </c>
      <c r="F21" s="44"/>
      <c r="G21" s="44"/>
      <c r="H21" s="44"/>
      <c r="I21" s="44"/>
      <c r="J21" s="45"/>
      <c r="K21" s="45"/>
      <c r="L21" s="37" t="str">
        <f t="shared" si="0"/>
        <v/>
      </c>
      <c r="M21" s="44"/>
      <c r="N21" s="44"/>
      <c r="O21" s="44"/>
      <c r="P21" s="44"/>
      <c r="Q21" s="46"/>
      <c r="R21" s="22" t="str">
        <f t="shared" si="1"/>
        <v>Needs follow-up</v>
      </c>
    </row>
    <row r="22" spans="1:18" ht="50.1" customHeight="1">
      <c r="A22" s="44" t="s">
        <v>34</v>
      </c>
      <c r="B22" s="44"/>
      <c r="C22" s="44" t="s">
        <v>229</v>
      </c>
      <c r="D22" s="44" t="s">
        <v>230</v>
      </c>
      <c r="E22" s="44" t="s">
        <v>209</v>
      </c>
      <c r="F22" s="44"/>
      <c r="G22" s="44"/>
      <c r="H22" s="44"/>
      <c r="I22" s="44"/>
      <c r="J22" s="45"/>
      <c r="K22" s="45"/>
      <c r="L22" s="37" t="str">
        <f t="shared" si="0"/>
        <v/>
      </c>
      <c r="M22" s="44"/>
      <c r="N22" s="44"/>
      <c r="O22" s="44"/>
      <c r="P22" s="44"/>
      <c r="Q22" s="46"/>
      <c r="R22" s="22" t="str">
        <f t="shared" si="1"/>
        <v>Needs follow-up</v>
      </c>
    </row>
    <row r="23" spans="1:18" ht="50.1" customHeight="1">
      <c r="A23" s="44" t="s">
        <v>34</v>
      </c>
      <c r="B23" s="44"/>
      <c r="C23" s="44" t="s">
        <v>231</v>
      </c>
      <c r="D23" s="44" t="s">
        <v>232</v>
      </c>
      <c r="E23" s="44" t="s">
        <v>209</v>
      </c>
      <c r="F23" s="44"/>
      <c r="G23" s="44"/>
      <c r="H23" s="44"/>
      <c r="I23" s="44"/>
      <c r="J23" s="45"/>
      <c r="K23" s="45"/>
      <c r="L23" s="37" t="str">
        <f t="shared" si="0"/>
        <v/>
      </c>
      <c r="M23" s="44"/>
      <c r="N23" s="44"/>
      <c r="O23" s="44"/>
      <c r="P23" s="44"/>
      <c r="Q23" s="46"/>
      <c r="R23" s="22" t="str">
        <f t="shared" si="1"/>
        <v>Needs follow-up</v>
      </c>
    </row>
    <row r="24" spans="1:18" ht="50.1" customHeight="1">
      <c r="A24" s="44" t="s">
        <v>34</v>
      </c>
      <c r="B24" s="44"/>
      <c r="C24" s="44" t="s">
        <v>233</v>
      </c>
      <c r="D24" s="44" t="s">
        <v>234</v>
      </c>
      <c r="E24" s="44" t="s">
        <v>209</v>
      </c>
      <c r="F24" s="44"/>
      <c r="G24" s="44"/>
      <c r="H24" s="44"/>
      <c r="I24" s="44"/>
      <c r="J24" s="45"/>
      <c r="K24" s="45"/>
      <c r="L24" s="37" t="str">
        <f t="shared" si="0"/>
        <v/>
      </c>
      <c r="M24" s="44"/>
      <c r="N24" s="44"/>
      <c r="O24" s="44"/>
      <c r="P24" s="44"/>
      <c r="Q24" s="46"/>
      <c r="R24" s="22" t="str">
        <f t="shared" si="1"/>
        <v>Needs follow-up</v>
      </c>
    </row>
    <row r="25" spans="1:18" ht="50.1" customHeight="1">
      <c r="A25" s="44" t="s">
        <v>34</v>
      </c>
      <c r="B25" s="44"/>
      <c r="C25" s="44" t="s">
        <v>235</v>
      </c>
      <c r="D25" s="44" t="s">
        <v>236</v>
      </c>
      <c r="E25" s="44" t="s">
        <v>209</v>
      </c>
      <c r="F25" s="44"/>
      <c r="G25" s="44"/>
      <c r="H25" s="44"/>
      <c r="I25" s="44"/>
      <c r="J25" s="45"/>
      <c r="K25" s="45"/>
      <c r="L25" s="37" t="str">
        <f t="shared" si="0"/>
        <v/>
      </c>
      <c r="M25" s="44"/>
      <c r="N25" s="44"/>
      <c r="O25" s="44"/>
      <c r="P25" s="44"/>
      <c r="Q25" s="46"/>
      <c r="R25" s="22" t="str">
        <f t="shared" si="1"/>
        <v>Needs follow-up</v>
      </c>
    </row>
    <row r="26" spans="1:18" ht="50.1" customHeight="1">
      <c r="A26" s="44" t="s">
        <v>34</v>
      </c>
      <c r="B26" s="44"/>
      <c r="C26" s="44" t="s">
        <v>237</v>
      </c>
      <c r="D26" s="44" t="s">
        <v>238</v>
      </c>
      <c r="E26" s="44" t="s">
        <v>209</v>
      </c>
      <c r="F26" s="44"/>
      <c r="G26" s="44"/>
      <c r="H26" s="44"/>
      <c r="I26" s="44"/>
      <c r="J26" s="45"/>
      <c r="K26" s="45"/>
      <c r="L26" s="37" t="str">
        <f t="shared" si="0"/>
        <v/>
      </c>
      <c r="M26" s="44"/>
      <c r="N26" s="44"/>
      <c r="O26" s="44"/>
      <c r="P26" s="44"/>
      <c r="Q26" s="46"/>
      <c r="R26" s="22" t="str">
        <f t="shared" si="1"/>
        <v>Needs follow-up</v>
      </c>
    </row>
    <row r="27" spans="1:18" ht="50.1" customHeight="1">
      <c r="A27" s="44" t="s">
        <v>34</v>
      </c>
      <c r="B27" s="44"/>
      <c r="C27" s="44" t="s">
        <v>239</v>
      </c>
      <c r="D27" s="44" t="s">
        <v>240</v>
      </c>
      <c r="E27" s="44" t="s">
        <v>209</v>
      </c>
      <c r="F27" s="44"/>
      <c r="G27" s="44"/>
      <c r="H27" s="44"/>
      <c r="I27" s="44"/>
      <c r="J27" s="45"/>
      <c r="K27" s="45"/>
      <c r="L27" s="37" t="str">
        <f t="shared" si="0"/>
        <v/>
      </c>
      <c r="M27" s="44"/>
      <c r="N27" s="44"/>
      <c r="O27" s="44"/>
      <c r="P27" s="44"/>
      <c r="Q27" s="46"/>
      <c r="R27" s="22" t="str">
        <f t="shared" si="1"/>
        <v>Needs follow-up</v>
      </c>
    </row>
    <row r="28" spans="1:18" ht="50.1" customHeight="1">
      <c r="A28" s="44" t="s">
        <v>241</v>
      </c>
      <c r="B28" s="44"/>
      <c r="C28" s="44" t="s">
        <v>242</v>
      </c>
      <c r="D28" s="44" t="s">
        <v>243</v>
      </c>
      <c r="E28" s="44" t="s">
        <v>209</v>
      </c>
      <c r="F28" s="44"/>
      <c r="G28" s="44"/>
      <c r="H28" s="44"/>
      <c r="I28" s="44"/>
      <c r="J28" s="45"/>
      <c r="K28" s="45"/>
      <c r="L28" s="37" t="str">
        <f t="shared" si="0"/>
        <v/>
      </c>
      <c r="M28" s="44"/>
      <c r="N28" s="44"/>
      <c r="O28" s="44"/>
      <c r="P28" s="44"/>
      <c r="Q28" s="46"/>
      <c r="R28" s="22" t="str">
        <f t="shared" si="1"/>
        <v>Needs follow-up</v>
      </c>
    </row>
    <row r="29" spans="1:18" ht="50.1" customHeight="1">
      <c r="A29" s="44" t="s">
        <v>241</v>
      </c>
      <c r="B29" s="44"/>
      <c r="C29" s="44" t="s">
        <v>244</v>
      </c>
      <c r="D29" s="44" t="s">
        <v>245</v>
      </c>
      <c r="E29" s="44" t="s">
        <v>209</v>
      </c>
      <c r="F29" s="44"/>
      <c r="G29" s="44"/>
      <c r="H29" s="44"/>
      <c r="I29" s="44"/>
      <c r="J29" s="45"/>
      <c r="K29" s="45"/>
      <c r="L29" s="37" t="str">
        <f t="shared" si="0"/>
        <v/>
      </c>
      <c r="M29" s="44"/>
      <c r="N29" s="44"/>
      <c r="O29" s="44"/>
      <c r="P29" s="44"/>
      <c r="Q29" s="46"/>
      <c r="R29" s="22" t="str">
        <f t="shared" si="1"/>
        <v>Needs follow-up</v>
      </c>
    </row>
    <row r="30" spans="1:18" ht="50.1" customHeight="1">
      <c r="A30" s="44" t="s">
        <v>241</v>
      </c>
      <c r="B30" s="44"/>
      <c r="C30" s="44" t="s">
        <v>246</v>
      </c>
      <c r="D30" s="44" t="s">
        <v>247</v>
      </c>
      <c r="E30" s="44" t="s">
        <v>209</v>
      </c>
      <c r="F30" s="44"/>
      <c r="G30" s="44"/>
      <c r="H30" s="44"/>
      <c r="I30" s="44"/>
      <c r="J30" s="45"/>
      <c r="K30" s="45"/>
      <c r="L30" s="37" t="str">
        <f t="shared" si="0"/>
        <v/>
      </c>
      <c r="M30" s="44"/>
      <c r="N30" s="44"/>
      <c r="O30" s="44"/>
      <c r="P30" s="44"/>
      <c r="Q30" s="46"/>
      <c r="R30" s="22" t="str">
        <f t="shared" si="1"/>
        <v>Needs follow-up</v>
      </c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1.95" customHeight="1">
      <c r="A33" s="16" t="s">
        <v>170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38.1" customHeight="1">
      <c r="A34" s="28" t="s">
        <v>248</v>
      </c>
      <c r="B34" s="49" t="s">
        <v>249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</row>
    <row r="35" spans="1:18" ht="38.1" customHeight="1">
      <c r="A35" s="28" t="s">
        <v>250</v>
      </c>
      <c r="B35" s="49" t="s">
        <v>251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</row>
    <row r="36" spans="1:18" ht="38.1" customHeight="1">
      <c r="A36" s="28" t="s">
        <v>252</v>
      </c>
      <c r="B36" s="49" t="s">
        <v>253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</row>
    <row r="37" spans="1:18" ht="38.1" customHeight="1">
      <c r="A37" s="28" t="s">
        <v>254</v>
      </c>
      <c r="B37" s="49" t="s">
        <v>255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</row>
    <row r="38" spans="1:18" ht="38.1" customHeight="1">
      <c r="A38" s="28" t="s">
        <v>179</v>
      </c>
      <c r="B38" s="49" t="s">
        <v>256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</row>
  </sheetData>
  <mergeCells count="6">
    <mergeCell ref="B38:R38"/>
    <mergeCell ref="A3:R3"/>
    <mergeCell ref="B34:R34"/>
    <mergeCell ref="B35:R35"/>
    <mergeCell ref="B36:R36"/>
    <mergeCell ref="B37:R37"/>
  </mergeCells>
  <conditionalFormatting sqref="R11:R30">
    <cfRule type="containsText" dxfId="4" priority="1" operator="containsText" text="Green"/>
    <cfRule type="containsText" dxfId="3" priority="3" operator="containsText" text="Amber"/>
    <cfRule type="containsText" dxfId="2" priority="5" operator="containsText" text="Check date"/>
    <cfRule type="containsText" dxfId="1" priority="6" operator="containsText" text="Needs work"/>
    <cfRule type="containsText" dxfId="0" priority="9" operator="containsText" text="Red"/>
  </conditionalFormatting>
  <dataValidations count="3">
    <dataValidation type="list" sqref="A11:A30" xr:uid="{00000000-0002-0000-0200-000000000000}">
      <formula1>"Critical,High,Standard"</formula1>
    </dataValidation>
    <dataValidation type="list" sqref="E11:E30" xr:uid="{00000000-0002-0000-0200-000001000000}">
      <formula1>"Possible extra expense,Expense to reduce BI loss,Property mitigation,Property repair,Unclassified, review required"</formula1>
    </dataValidation>
    <dataValidation type="list" sqref="F11:F30" xr:uid="{00000000-0002-0000-0200-000002000000}">
      <formula1>"Before storm,0-24 hours,Days 2-7,Days 8-30"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Readiness Test</vt:lpstr>
      <vt:lpstr>P&amp;L Planner</vt:lpstr>
      <vt:lpstr>Vendor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Self Readiness Check</dc:title>
  <dc:creator>EFont@merlinlawgroup.com</dc:creator>
  <cp:lastModifiedBy>Etienne M. Font, CPCU, AIC</cp:lastModifiedBy>
  <dcterms:created xsi:type="dcterms:W3CDTF">2026-09-17T17:07:46Z</dcterms:created>
  <dcterms:modified xsi:type="dcterms:W3CDTF">2026-09-17T17:07:46Z</dcterms:modified>
  <cp:category>Commercial Claims</cp:category>
</cp:coreProperties>
</file>